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e\Desktop\Documenti\z-CPE+CV+Log\Sito\html\Pdf\Pubblicazioni\"/>
    </mc:Choice>
  </mc:AlternateContent>
  <bookViews>
    <workbookView xWindow="0" yWindow="0" windowWidth="20520" windowHeight="11235"/>
  </bookViews>
  <sheets>
    <sheet name="Copertina" sheetId="38" r:id="rId1"/>
    <sheet name="Istruzioni" sheetId="41" r:id="rId2"/>
    <sheet name="Informazioni e valutazione" sheetId="21" r:id="rId3"/>
    <sheet name="Valori RID" sheetId="26" r:id="rId4"/>
    <sheet name="Minacce" sheetId="3" r:id="rId5"/>
    <sheet name="Valori minacce" sheetId="27" r:id="rId6"/>
    <sheet name="Rischio ENISA " sheetId="45" r:id="rId7"/>
    <sheet name="Rischio PIA" sheetId="46" r:id="rId8"/>
    <sheet name="Controlli e SOA" sheetId="23" r:id="rId9"/>
    <sheet name="Valutazione controlli" sheetId="28" r:id="rId10"/>
    <sheet name="Calcolo del rischio" sheetId="20" r:id="rId11"/>
    <sheet name="Livelli di rischio" sheetId="25" r:id="rId12"/>
    <sheet name="Trattamento-proposta" sheetId="37" r:id="rId13"/>
    <sheet name="Rischio privacy" sheetId="43" r:id="rId14"/>
    <sheet name="Misure ENISA - ENG" sheetId="47" r:id="rId15"/>
    <sheet name="Misure ENISA - ITA" sheetId="48" r:id="rId16"/>
  </sheets>
  <definedNames>
    <definedName name="_xlnm._FilterDatabase" localSheetId="8" hidden="1">'Controlli e SOA'!$B$7:$D$55</definedName>
    <definedName name="_xlnm._FilterDatabase" localSheetId="12" hidden="1">'Trattamento-proposta'!$A$7:$D$69</definedName>
    <definedName name="_xlnm.Print_Area" localSheetId="12">'Trattamento-proposta'!$A$1:$D$69</definedName>
    <definedName name="_xlnm.Print_Titles" localSheetId="10">'Calcolo del rischio'!$13:$17</definedName>
    <definedName name="_xlnm.Print_Titles" localSheetId="8">'Controlli e SOA'!$7:$7</definedName>
    <definedName name="_xlnm.Print_Titles" localSheetId="2">'Informazioni e valutazione'!$6:$6</definedName>
    <definedName name="_xlnm.Print_Titles" localSheetId="4">Minacce!$6:$6</definedName>
    <definedName name="_xlnm.Print_Titles" localSheetId="6">'Rischio ENISA '!$9:$9</definedName>
    <definedName name="_xlnm.Print_Titles" localSheetId="7">'Rischio PIA'!$12:$12</definedName>
    <definedName name="_xlnm.Print_Titles" localSheetId="13">'Rischio privacy'!$9:$9</definedName>
    <definedName name="_xlnm.Print_Titles" localSheetId="12">'Trattamento-proposta'!$7:$7</definedName>
    <definedName name="_xlnm.Print_Titles" localSheetId="3">'Valori RID'!$3:$3</definedName>
  </definedNames>
  <calcPr calcId="152511"/>
</workbook>
</file>

<file path=xl/calcChain.xml><?xml version="1.0" encoding="utf-8"?>
<calcChain xmlns="http://schemas.openxmlformats.org/spreadsheetml/2006/main">
  <c r="G35" i="46" l="1"/>
  <c r="D8" i="46"/>
  <c r="F44" i="46" s="1"/>
  <c r="G44" i="46" s="1"/>
  <c r="F40" i="46"/>
  <c r="G40" i="46" s="1"/>
  <c r="F35" i="46"/>
  <c r="F30" i="46"/>
  <c r="G30" i="46" s="1"/>
  <c r="F26" i="46"/>
  <c r="G26" i="46" s="1"/>
  <c r="F22" i="46"/>
  <c r="G22" i="46" s="1"/>
  <c r="F20" i="46"/>
  <c r="G20" i="46" s="1"/>
  <c r="F18" i="46"/>
  <c r="G18" i="46" s="1"/>
  <c r="F16" i="46"/>
  <c r="G16" i="46" s="1"/>
  <c r="F14" i="46"/>
  <c r="G14" i="46" s="1"/>
  <c r="F8" i="46"/>
  <c r="F25" i="46" s="1"/>
  <c r="G25" i="46" s="1"/>
  <c r="E8" i="46"/>
  <c r="F47" i="46" s="1"/>
  <c r="G47" i="46" s="1"/>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F45" i="46" l="1"/>
  <c r="G45" i="46" s="1"/>
  <c r="F34" i="46"/>
  <c r="G34" i="46" s="1"/>
  <c r="F15" i="46"/>
  <c r="G15" i="46" s="1"/>
  <c r="F19" i="46"/>
  <c r="G19" i="46" s="1"/>
  <c r="F24" i="46"/>
  <c r="G24" i="46" s="1"/>
  <c r="F27" i="46"/>
  <c r="G27" i="46" s="1"/>
  <c r="F31" i="46"/>
  <c r="G31" i="46" s="1"/>
  <c r="F36" i="46"/>
  <c r="G36" i="46" s="1"/>
  <c r="F41" i="46"/>
  <c r="G41" i="46" s="1"/>
  <c r="F46" i="46"/>
  <c r="G46" i="46" s="1"/>
  <c r="F38" i="46"/>
  <c r="G38" i="46" s="1"/>
  <c r="F13" i="46"/>
  <c r="G13" i="46" s="1"/>
  <c r="F23" i="46"/>
  <c r="G23" i="46" s="1"/>
  <c r="F28" i="46"/>
  <c r="G28" i="46" s="1"/>
  <c r="F32" i="46"/>
  <c r="G32" i="46" s="1"/>
  <c r="F37" i="46"/>
  <c r="G37" i="46" s="1"/>
  <c r="F42" i="46"/>
  <c r="G42" i="46" s="1"/>
  <c r="F48" i="46"/>
  <c r="G48" i="46" s="1"/>
  <c r="F17" i="46"/>
  <c r="G17" i="46" s="1"/>
  <c r="F21" i="46"/>
  <c r="G21" i="46" s="1"/>
  <c r="F29" i="46"/>
  <c r="G29" i="46" s="1"/>
  <c r="F33" i="46"/>
  <c r="G33" i="46" s="1"/>
  <c r="F39" i="46"/>
  <c r="G39" i="46" s="1"/>
  <c r="F43" i="46"/>
  <c r="G43" i="46" s="1"/>
  <c r="F49" i="46"/>
  <c r="G49" i="46" s="1"/>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10" i="43"/>
  <c r="D11" i="45" l="1"/>
  <c r="D12" i="45"/>
  <c r="D13" i="45"/>
  <c r="D14" i="45"/>
  <c r="D15" i="45"/>
  <c r="D16" i="45"/>
  <c r="D17" i="45"/>
  <c r="D18" i="45"/>
  <c r="D19" i="45"/>
  <c r="D20" i="45"/>
  <c r="D21" i="45"/>
  <c r="D22" i="45"/>
  <c r="D23" i="45"/>
  <c r="D24" i="45"/>
  <c r="D25" i="45"/>
  <c r="D26" i="45"/>
  <c r="D27" i="45"/>
  <c r="D28" i="45"/>
  <c r="D29" i="45"/>
  <c r="D30" i="45"/>
  <c r="D31" i="45"/>
  <c r="D32" i="45"/>
  <c r="D33" i="45"/>
  <c r="D34" i="45"/>
  <c r="D35" i="45"/>
  <c r="D36" i="45"/>
  <c r="D37" i="45"/>
  <c r="D38" i="45"/>
  <c r="D39" i="45"/>
  <c r="D40" i="45"/>
  <c r="D41" i="45"/>
  <c r="D42" i="45"/>
  <c r="D43" i="45"/>
  <c r="D44" i="45"/>
  <c r="D45" i="45"/>
  <c r="D46" i="45"/>
  <c r="D10" i="45"/>
  <c r="S15" i="20" l="1"/>
  <c r="C20" i="20"/>
  <c r="H23" i="21" l="1"/>
  <c r="G11" i="20" s="1"/>
  <c r="C75" i="20"/>
  <c r="D75" i="20" s="1"/>
  <c r="C71" i="20"/>
  <c r="D71" i="20" s="1"/>
  <c r="C72" i="20"/>
  <c r="D72" i="20" s="1"/>
  <c r="C66" i="20"/>
  <c r="D66" i="20" s="1"/>
  <c r="C68" i="20"/>
  <c r="D68" i="20" s="1"/>
  <c r="C73" i="20"/>
  <c r="D73" i="20" s="1"/>
  <c r="C74" i="20"/>
  <c r="D74" i="20" s="1"/>
  <c r="C61" i="20"/>
  <c r="D61" i="20" s="1"/>
  <c r="C49" i="20"/>
  <c r="D49" i="20" s="1"/>
  <c r="C59" i="20"/>
  <c r="D59" i="20" s="1"/>
  <c r="C76" i="20"/>
  <c r="D76" i="20" s="1"/>
  <c r="C67" i="20"/>
  <c r="D67" i="20" s="1"/>
  <c r="C69" i="20"/>
  <c r="D69" i="20" s="1"/>
  <c r="C77" i="20"/>
  <c r="D77" i="20" s="1"/>
  <c r="C78" i="20"/>
  <c r="D78" i="20" s="1"/>
  <c r="C79" i="20"/>
  <c r="D79" i="20" s="1"/>
  <c r="C21" i="20"/>
  <c r="D21" i="20" s="1"/>
  <c r="O21" i="20" s="1"/>
  <c r="C50" i="20"/>
  <c r="D50" i="20" s="1"/>
  <c r="C58" i="20"/>
  <c r="D58" i="20" s="1"/>
  <c r="C63" i="20"/>
  <c r="D63" i="20" s="1"/>
  <c r="C23" i="20"/>
  <c r="D23" i="20" s="1"/>
  <c r="C64" i="20"/>
  <c r="D64" i="20" s="1"/>
  <c r="C51" i="20"/>
  <c r="D51" i="20" s="1"/>
  <c r="AL51" i="20" s="1"/>
  <c r="C70" i="20"/>
  <c r="D70" i="20" s="1"/>
  <c r="AK15" i="20"/>
  <c r="G23" i="21"/>
  <c r="F11" i="20" s="1"/>
  <c r="F23" i="21"/>
  <c r="C18" i="20"/>
  <c r="D18" i="20" s="1"/>
  <c r="AD15" i="20"/>
  <c r="AC15" i="20"/>
  <c r="AB15" i="20"/>
  <c r="AB84" i="20" s="1"/>
  <c r="C65" i="20"/>
  <c r="D65" i="20" s="1"/>
  <c r="F15" i="20"/>
  <c r="G15" i="20"/>
  <c r="C41" i="20"/>
  <c r="D41" i="20" s="1"/>
  <c r="C40" i="20"/>
  <c r="D40" i="20" s="1"/>
  <c r="C39" i="20"/>
  <c r="D39" i="20" s="1"/>
  <c r="C19" i="20"/>
  <c r="D19" i="20" s="1"/>
  <c r="D20" i="20"/>
  <c r="C22" i="20"/>
  <c r="D22" i="20" s="1"/>
  <c r="C24" i="20"/>
  <c r="D24" i="20" s="1"/>
  <c r="C25" i="20"/>
  <c r="D25" i="20" s="1"/>
  <c r="C26" i="20"/>
  <c r="D26" i="20" s="1"/>
  <c r="C27" i="20"/>
  <c r="D27" i="20" s="1"/>
  <c r="C28" i="20"/>
  <c r="D28" i="20" s="1"/>
  <c r="C29" i="20"/>
  <c r="D29" i="20" s="1"/>
  <c r="C30" i="20"/>
  <c r="D30" i="20" s="1"/>
  <c r="C31" i="20"/>
  <c r="D31" i="20" s="1"/>
  <c r="C32" i="20"/>
  <c r="D32" i="20" s="1"/>
  <c r="C33" i="20"/>
  <c r="D33" i="20" s="1"/>
  <c r="C34" i="20"/>
  <c r="D34" i="20" s="1"/>
  <c r="C35" i="20"/>
  <c r="D35" i="20" s="1"/>
  <c r="C36" i="20"/>
  <c r="D36" i="20" s="1"/>
  <c r="C37" i="20"/>
  <c r="D37" i="20" s="1"/>
  <c r="C38" i="20"/>
  <c r="D38" i="20" s="1"/>
  <c r="C42" i="20"/>
  <c r="D42" i="20" s="1"/>
  <c r="C43" i="20"/>
  <c r="D43" i="20" s="1"/>
  <c r="C44" i="20"/>
  <c r="D44" i="20" s="1"/>
  <c r="C45" i="20"/>
  <c r="D45" i="20" s="1"/>
  <c r="C46" i="20"/>
  <c r="D46" i="20" s="1"/>
  <c r="C47" i="20"/>
  <c r="D47" i="20" s="1"/>
  <c r="C48" i="20"/>
  <c r="D48" i="20" s="1"/>
  <c r="C52" i="20"/>
  <c r="D52" i="20" s="1"/>
  <c r="C53" i="20"/>
  <c r="D53" i="20" s="1"/>
  <c r="C54" i="20"/>
  <c r="D54" i="20" s="1"/>
  <c r="C55" i="20"/>
  <c r="D55" i="20" s="1"/>
  <c r="C56" i="20"/>
  <c r="D56" i="20" s="1"/>
  <c r="C57" i="20"/>
  <c r="D57" i="20" s="1"/>
  <c r="C60" i="20"/>
  <c r="D60" i="20" s="1"/>
  <c r="C62" i="20"/>
  <c r="D62" i="20" s="1"/>
  <c r="AP15" i="20"/>
  <c r="AO15" i="20"/>
  <c r="AN15" i="20"/>
  <c r="AM15" i="20"/>
  <c r="AL15" i="20"/>
  <c r="AJ15" i="20"/>
  <c r="AI15" i="20"/>
  <c r="AH15" i="20"/>
  <c r="AG15" i="20"/>
  <c r="AF15" i="20"/>
  <c r="AE15" i="20"/>
  <c r="AA15" i="20"/>
  <c r="Z15" i="20"/>
  <c r="Y15" i="20"/>
  <c r="X15" i="20"/>
  <c r="W15" i="20"/>
  <c r="V15" i="20"/>
  <c r="U15" i="20"/>
  <c r="T15" i="20"/>
  <c r="R15" i="20"/>
  <c r="Q15" i="20"/>
  <c r="P15" i="20"/>
  <c r="O15" i="20"/>
  <c r="N15" i="20"/>
  <c r="M15" i="20"/>
  <c r="L15" i="20"/>
  <c r="K15" i="20"/>
  <c r="J15" i="20"/>
  <c r="I15" i="20"/>
  <c r="H15" i="20"/>
  <c r="C6" i="45" l="1"/>
  <c r="K17" i="20"/>
  <c r="H17" i="20"/>
  <c r="L17" i="20"/>
  <c r="L20" i="20" s="1"/>
  <c r="O17" i="20"/>
  <c r="O60" i="20" s="1"/>
  <c r="I17" i="20"/>
  <c r="I63" i="20" s="1"/>
  <c r="M17" i="20"/>
  <c r="J17" i="20"/>
  <c r="J18" i="20" s="1"/>
  <c r="N17" i="20"/>
  <c r="N62" i="20" s="1"/>
  <c r="R17" i="20"/>
  <c r="R56" i="20" s="1"/>
  <c r="E11" i="20"/>
  <c r="U17" i="20" s="1"/>
  <c r="F17" i="20"/>
  <c r="F37" i="20" s="1"/>
  <c r="O20" i="20"/>
  <c r="L18" i="20"/>
  <c r="K18" i="20"/>
  <c r="R37" i="20"/>
  <c r="S17" i="20"/>
  <c r="AE17" i="20"/>
  <c r="AE19" i="20" s="1"/>
  <c r="AM17" i="20"/>
  <c r="AM40" i="20" s="1"/>
  <c r="J34" i="20"/>
  <c r="T17" i="20"/>
  <c r="T37" i="20" s="1"/>
  <c r="AN17" i="20"/>
  <c r="AN20" i="20" s="1"/>
  <c r="Q17" i="20"/>
  <c r="Q39" i="20" s="1"/>
  <c r="AA17" i="20"/>
  <c r="G17" i="20"/>
  <c r="G60" i="20" s="1"/>
  <c r="K56" i="20"/>
  <c r="J37" i="20"/>
  <c r="J60" i="20"/>
  <c r="H56" i="20"/>
  <c r="I60" i="20"/>
  <c r="K20" i="20"/>
  <c r="H60" i="20"/>
  <c r="L56" i="20"/>
  <c r="I37" i="20"/>
  <c r="AN60" i="20"/>
  <c r="R60" i="20"/>
  <c r="J55" i="20"/>
  <c r="L55" i="20"/>
  <c r="F55" i="20"/>
  <c r="I45" i="20"/>
  <c r="K55" i="20"/>
  <c r="S60" i="20"/>
  <c r="R18" i="20"/>
  <c r="I19" i="20"/>
  <c r="I34" i="20"/>
  <c r="J25" i="20"/>
  <c r="I22" i="20"/>
  <c r="I25" i="20"/>
  <c r="I32" i="20"/>
  <c r="J62" i="20"/>
  <c r="R45" i="20"/>
  <c r="AN45" i="20"/>
  <c r="O26" i="20"/>
  <c r="K26" i="20"/>
  <c r="M20" i="20"/>
  <c r="J20" i="20"/>
  <c r="AF21" i="20"/>
  <c r="Q35" i="20"/>
  <c r="AN19" i="20"/>
  <c r="J61" i="20"/>
  <c r="AN41" i="20"/>
  <c r="I21" i="20"/>
  <c r="T27" i="20"/>
  <c r="J39" i="20"/>
  <c r="J63" i="20"/>
  <c r="AK50" i="20"/>
  <c r="AE50" i="20"/>
  <c r="AL50" i="20"/>
  <c r="AG50" i="20"/>
  <c r="AB50" i="20"/>
  <c r="AD50" i="20"/>
  <c r="AC50" i="20"/>
  <c r="L39" i="20"/>
  <c r="AO50" i="20"/>
  <c r="K63" i="20"/>
  <c r="L63" i="20"/>
  <c r="H63" i="20"/>
  <c r="AN63" i="20"/>
  <c r="G63" i="20"/>
  <c r="AE63" i="20"/>
  <c r="K39" i="20"/>
  <c r="I27" i="20"/>
  <c r="I18" i="20"/>
  <c r="G18" i="20"/>
  <c r="AN18" i="20"/>
  <c r="AP50" i="20"/>
  <c r="T23" i="20"/>
  <c r="G41" i="20"/>
  <c r="L41" i="20"/>
  <c r="AA41" i="20"/>
  <c r="I41" i="20"/>
  <c r="J41" i="20"/>
  <c r="K41" i="20"/>
  <c r="F62" i="20"/>
  <c r="AN62" i="20"/>
  <c r="K62" i="20"/>
  <c r="R62" i="20"/>
  <c r="O62" i="20"/>
  <c r="I62" i="20"/>
  <c r="L62" i="20"/>
  <c r="J36" i="20"/>
  <c r="L36" i="20"/>
  <c r="AM36" i="20"/>
  <c r="I36" i="20"/>
  <c r="K36" i="20"/>
  <c r="AN26" i="20"/>
  <c r="R26" i="20"/>
  <c r="J26" i="20"/>
  <c r="L26" i="20"/>
  <c r="T19" i="20"/>
  <c r="L19" i="20"/>
  <c r="K19" i="20"/>
  <c r="J19" i="20"/>
  <c r="AM21" i="20"/>
  <c r="AG21" i="20"/>
  <c r="W21" i="20"/>
  <c r="U21" i="20"/>
  <c r="AP21" i="20"/>
  <c r="AC21" i="20"/>
  <c r="I61" i="20"/>
  <c r="L61" i="20"/>
  <c r="G61" i="20"/>
  <c r="K61" i="20"/>
  <c r="G20" i="20"/>
  <c r="F20" i="20"/>
  <c r="AK51" i="20"/>
  <c r="AP51" i="20"/>
  <c r="I23" i="20"/>
  <c r="N21" i="20"/>
  <c r="G21" i="20"/>
  <c r="S21" i="20"/>
  <c r="H21" i="20"/>
  <c r="AL21" i="20"/>
  <c r="AD21" i="20"/>
  <c r="AN21" i="20"/>
  <c r="M21" i="20"/>
  <c r="AI21" i="20"/>
  <c r="J21" i="20"/>
  <c r="AK21" i="20"/>
  <c r="R21" i="20"/>
  <c r="L21" i="20"/>
  <c r="AH21" i="20"/>
  <c r="V21" i="20"/>
  <c r="AA21" i="20"/>
  <c r="AJ21" i="20"/>
  <c r="X21" i="20"/>
  <c r="Q21" i="20"/>
  <c r="Z21" i="20"/>
  <c r="F21" i="20"/>
  <c r="AB21" i="20"/>
  <c r="K21" i="20"/>
  <c r="P21" i="20"/>
  <c r="AE21" i="20"/>
  <c r="AO21" i="20"/>
  <c r="Y21" i="20"/>
  <c r="T21" i="20"/>
  <c r="AE73" i="20"/>
  <c r="H65" i="20"/>
  <c r="L65" i="20"/>
  <c r="F65" i="20"/>
  <c r="K65" i="20"/>
  <c r="R65" i="20"/>
  <c r="N65" i="20"/>
  <c r="R63" i="20"/>
  <c r="R61" i="20"/>
  <c r="AN61" i="20"/>
  <c r="V17" i="20" l="1"/>
  <c r="V26" i="20" s="1"/>
  <c r="H46" i="45"/>
  <c r="H42" i="45"/>
  <c r="H38" i="45"/>
  <c r="H34" i="45"/>
  <c r="H30" i="45"/>
  <c r="H26" i="45"/>
  <c r="H22" i="45"/>
  <c r="H18" i="45"/>
  <c r="H14" i="45"/>
  <c r="H10" i="45"/>
  <c r="H45" i="45"/>
  <c r="H41" i="45"/>
  <c r="H37" i="45"/>
  <c r="H33" i="45"/>
  <c r="H29" i="45"/>
  <c r="H25" i="45"/>
  <c r="H21" i="45"/>
  <c r="H17" i="45"/>
  <c r="H13" i="45"/>
  <c r="H44" i="45"/>
  <c r="H40" i="45"/>
  <c r="H36" i="45"/>
  <c r="H32" i="45"/>
  <c r="H28" i="45"/>
  <c r="H24" i="45"/>
  <c r="H20" i="45"/>
  <c r="H16" i="45"/>
  <c r="H12" i="45"/>
  <c r="H43" i="45"/>
  <c r="H39" i="45"/>
  <c r="H35" i="45"/>
  <c r="H31" i="45"/>
  <c r="H27" i="45"/>
  <c r="H23" i="45"/>
  <c r="H19" i="45"/>
  <c r="H15" i="45"/>
  <c r="H11" i="45"/>
  <c r="U20" i="20"/>
  <c r="U55" i="20"/>
  <c r="U47" i="20"/>
  <c r="U74" i="20"/>
  <c r="U22" i="20"/>
  <c r="AA27" i="20"/>
  <c r="AA39" i="20"/>
  <c r="AA26" i="20"/>
  <c r="AA45" i="20"/>
  <c r="AA20" i="20"/>
  <c r="AA19" i="20"/>
  <c r="AA60" i="20"/>
  <c r="AA62" i="20"/>
  <c r="AA63" i="20"/>
  <c r="AA61" i="20"/>
  <c r="S61" i="20"/>
  <c r="S23" i="20"/>
  <c r="U46" i="20"/>
  <c r="U25" i="20"/>
  <c r="U48" i="20"/>
  <c r="U18" i="20"/>
  <c r="U56" i="20"/>
  <c r="U73" i="20"/>
  <c r="U54" i="20"/>
  <c r="U35" i="20"/>
  <c r="U61" i="20"/>
  <c r="U52" i="20"/>
  <c r="U39" i="20"/>
  <c r="U63" i="20"/>
  <c r="U26" i="20"/>
  <c r="U53" i="20"/>
  <c r="U27" i="20"/>
  <c r="U24" i="20"/>
  <c r="U19" i="20"/>
  <c r="U65" i="20"/>
  <c r="V34" i="20"/>
  <c r="V25" i="20"/>
  <c r="V36" i="20"/>
  <c r="V75" i="20"/>
  <c r="V63" i="20"/>
  <c r="V19" i="20"/>
  <c r="V74" i="20"/>
  <c r="V58" i="20"/>
  <c r="V27" i="20"/>
  <c r="V24" i="20"/>
  <c r="X17" i="20"/>
  <c r="X74" i="20" s="1"/>
  <c r="W17" i="20"/>
  <c r="Y17" i="20"/>
  <c r="AG17" i="20"/>
  <c r="AG45" i="20" s="1"/>
  <c r="P17" i="20"/>
  <c r="P44" i="20" s="1"/>
  <c r="AJ17" i="20"/>
  <c r="AP17" i="20"/>
  <c r="Z17" i="20"/>
  <c r="Z28" i="20" s="1"/>
  <c r="AD17" i="20"/>
  <c r="AD18" i="20" s="1"/>
  <c r="AO17" i="20"/>
  <c r="AC17" i="20"/>
  <c r="AF17" i="20"/>
  <c r="AF44" i="20" s="1"/>
  <c r="M60" i="20"/>
  <c r="M62" i="20"/>
  <c r="M41" i="20"/>
  <c r="M19" i="20"/>
  <c r="M63" i="20"/>
  <c r="H20" i="20"/>
  <c r="H18" i="20"/>
  <c r="H41" i="20"/>
  <c r="H61" i="20"/>
  <c r="H62" i="20"/>
  <c r="H19" i="20"/>
  <c r="M61" i="20"/>
  <c r="V73" i="20"/>
  <c r="V61" i="20"/>
  <c r="V20" i="20"/>
  <c r="V53" i="20"/>
  <c r="H26" i="20"/>
  <c r="AM18" i="20"/>
  <c r="V22" i="20"/>
  <c r="M18" i="20"/>
  <c r="M81" i="20" s="1"/>
  <c r="M84" i="20" s="1"/>
  <c r="V60" i="20"/>
  <c r="AI17" i="20"/>
  <c r="AI45" i="20" s="1"/>
  <c r="T20" i="20"/>
  <c r="T18" i="20"/>
  <c r="T60" i="20"/>
  <c r="T61" i="20"/>
  <c r="F26" i="20"/>
  <c r="T62" i="20"/>
  <c r="R41" i="20"/>
  <c r="T63" i="20"/>
  <c r="R39" i="20"/>
  <c r="T41" i="20"/>
  <c r="I33" i="20"/>
  <c r="Q20" i="20"/>
  <c r="I20" i="20"/>
  <c r="N26" i="20"/>
  <c r="I24" i="20"/>
  <c r="I81" i="20" s="1"/>
  <c r="I84" i="20" s="1"/>
  <c r="AE27" i="20"/>
  <c r="I26" i="20"/>
  <c r="AO73" i="20"/>
  <c r="AO58" i="20"/>
  <c r="AC20" i="20"/>
  <c r="AC76" i="20"/>
  <c r="F19" i="20"/>
  <c r="AO41" i="20"/>
  <c r="AC55" i="20"/>
  <c r="F63" i="20"/>
  <c r="F41" i="20"/>
  <c r="AC61" i="20"/>
  <c r="AE42" i="20"/>
  <c r="Q48" i="20"/>
  <c r="Q62" i="20"/>
  <c r="Q44" i="20"/>
  <c r="AE18" i="20"/>
  <c r="AO18" i="20"/>
  <c r="AC43" i="20"/>
  <c r="AE60" i="20"/>
  <c r="AE20" i="20"/>
  <c r="F61" i="20"/>
  <c r="AC65" i="20"/>
  <c r="AE76" i="20"/>
  <c r="AO75" i="20"/>
  <c r="AF63" i="20"/>
  <c r="Q63" i="20"/>
  <c r="Q52" i="20"/>
  <c r="Q47" i="20"/>
  <c r="AE26" i="20"/>
  <c r="AO29" i="20"/>
  <c r="AE45" i="20"/>
  <c r="AO54" i="20"/>
  <c r="AO44" i="20"/>
  <c r="AE55" i="20"/>
  <c r="AO60" i="20"/>
  <c r="AE23" i="20"/>
  <c r="F23" i="20"/>
  <c r="AC75" i="20"/>
  <c r="AO19" i="20"/>
  <c r="Q26" i="20"/>
  <c r="AE62" i="20"/>
  <c r="AE41" i="20"/>
  <c r="AO78" i="20"/>
  <c r="AE58" i="20"/>
  <c r="AC58" i="20"/>
  <c r="AO23" i="20"/>
  <c r="AE64" i="20"/>
  <c r="AC19" i="20"/>
  <c r="AE61" i="20"/>
  <c r="AC22" i="20"/>
  <c r="F24" i="20"/>
  <c r="Q19" i="20"/>
  <c r="AC26" i="20"/>
  <c r="Q61" i="20"/>
  <c r="F18" i="20"/>
  <c r="F22" i="20"/>
  <c r="F39" i="20"/>
  <c r="AO63" i="20"/>
  <c r="Q27" i="20"/>
  <c r="AJ33" i="20"/>
  <c r="AO42" i="20"/>
  <c r="Q45" i="20"/>
  <c r="AJ48" i="20"/>
  <c r="AP54" i="20"/>
  <c r="AE39" i="20"/>
  <c r="Z18" i="20"/>
  <c r="P18" i="20"/>
  <c r="Q60" i="20"/>
  <c r="F60" i="20"/>
  <c r="AD43" i="20"/>
  <c r="G19" i="20"/>
  <c r="N61" i="20"/>
  <c r="S39" i="20"/>
  <c r="AM19" i="20"/>
  <c r="N19" i="20"/>
  <c r="N41" i="20"/>
  <c r="S63" i="20"/>
  <c r="AI44" i="20"/>
  <c r="N56" i="20"/>
  <c r="Q42" i="20"/>
  <c r="R19" i="20"/>
  <c r="AM74" i="20"/>
  <c r="AM22" i="20"/>
  <c r="G26" i="20"/>
  <c r="G62" i="20"/>
  <c r="O41" i="20"/>
  <c r="N18" i="20"/>
  <c r="O63" i="20"/>
  <c r="AM30" i="20"/>
  <c r="AI47" i="20"/>
  <c r="O18" i="20"/>
  <c r="R20" i="20"/>
  <c r="R47" i="20"/>
  <c r="O65" i="20"/>
  <c r="AI58" i="20"/>
  <c r="AM58" i="20"/>
  <c r="O61" i="20"/>
  <c r="O19" i="20"/>
  <c r="S26" i="20"/>
  <c r="N63" i="20"/>
  <c r="O56" i="20"/>
  <c r="N20" i="20"/>
  <c r="AJ43" i="20"/>
  <c r="N60" i="20"/>
  <c r="T26" i="20"/>
  <c r="AA18" i="20"/>
  <c r="AA81" i="20" s="1"/>
  <c r="AA84" i="20" s="1"/>
  <c r="AM61" i="20"/>
  <c r="AI19" i="20"/>
  <c r="AM63" i="20"/>
  <c r="AM24" i="20"/>
  <c r="AI42" i="20"/>
  <c r="AM20" i="20"/>
  <c r="AM55" i="20"/>
  <c r="AM32" i="20"/>
  <c r="AI25" i="20"/>
  <c r="AM43" i="20"/>
  <c r="AI22" i="20"/>
  <c r="AE74" i="20"/>
  <c r="AE24" i="20"/>
  <c r="AM42" i="20"/>
  <c r="AM47" i="20"/>
  <c r="AM31" i="20"/>
  <c r="AM56" i="20"/>
  <c r="AI39" i="20"/>
  <c r="AI33" i="20"/>
  <c r="AI35" i="20"/>
  <c r="AI29" i="20"/>
  <c r="AM29" i="20"/>
  <c r="AM34" i="20"/>
  <c r="AI43" i="20"/>
  <c r="Q46" i="20"/>
  <c r="AM25" i="20"/>
  <c r="AE75" i="20"/>
  <c r="AM52" i="20"/>
  <c r="AM65" i="20"/>
  <c r="AI65" i="20"/>
  <c r="AM23" i="20"/>
  <c r="AM33" i="20"/>
  <c r="AI56" i="20"/>
  <c r="AM73" i="20"/>
  <c r="AI30" i="20"/>
  <c r="AM54" i="20"/>
  <c r="AI32" i="20"/>
  <c r="Q18" i="20"/>
  <c r="AO22" i="20"/>
  <c r="AM45" i="20"/>
  <c r="AM46" i="20"/>
  <c r="Q43" i="20"/>
  <c r="AD46" i="20"/>
  <c r="AO43" i="20"/>
  <c r="AM44" i="20"/>
  <c r="X18" i="20"/>
  <c r="X19" i="20"/>
  <c r="X23" i="20"/>
  <c r="X27" i="20"/>
  <c r="X25" i="20"/>
  <c r="X28" i="20"/>
  <c r="X26" i="20"/>
  <c r="X24" i="20"/>
  <c r="X61" i="20"/>
  <c r="AG76" i="20"/>
  <c r="W36" i="20"/>
  <c r="W27" i="20"/>
  <c r="W22" i="20"/>
  <c r="AG30" i="20"/>
  <c r="W60" i="20"/>
  <c r="AJ44" i="20"/>
  <c r="AJ46" i="20"/>
  <c r="Z46" i="20"/>
  <c r="U60" i="20"/>
  <c r="W24" i="20"/>
  <c r="W34" i="20"/>
  <c r="W74" i="20"/>
  <c r="W20" i="20"/>
  <c r="V18" i="20"/>
  <c r="AJ18" i="20"/>
  <c r="U57" i="20"/>
  <c r="AO33" i="20"/>
  <c r="AD55" i="20"/>
  <c r="AD26" i="20"/>
  <c r="AG73" i="20"/>
  <c r="W61" i="20"/>
  <c r="W26" i="20"/>
  <c r="W62" i="20"/>
  <c r="W63" i="20"/>
  <c r="AG33" i="20"/>
  <c r="W25" i="20"/>
  <c r="AI34" i="20"/>
  <c r="W18" i="20"/>
  <c r="AM60" i="20"/>
  <c r="AG60" i="20"/>
  <c r="AK17" i="20"/>
  <c r="AB17" i="20"/>
  <c r="AH17" i="20"/>
  <c r="AL17" i="20"/>
  <c r="AO64" i="20"/>
  <c r="V37" i="20"/>
  <c r="K81" i="20"/>
  <c r="K84" i="20" s="1"/>
  <c r="J81" i="20"/>
  <c r="J84" i="20" s="1"/>
  <c r="L81" i="20"/>
  <c r="L84" i="20" s="1"/>
  <c r="AN81" i="20"/>
  <c r="AN84" i="20" s="1"/>
  <c r="AS50" i="20"/>
  <c r="B40" i="37" s="1"/>
  <c r="U81" i="20"/>
  <c r="U84" i="20" s="1"/>
  <c r="AS51" i="20"/>
  <c r="B41" i="37" s="1"/>
  <c r="AS21" i="20"/>
  <c r="B11" i="37" s="1"/>
  <c r="AG29" i="20" l="1"/>
  <c r="X22" i="20"/>
  <c r="X63" i="20"/>
  <c r="X75" i="20"/>
  <c r="X38" i="20"/>
  <c r="P60" i="20"/>
  <c r="AF42" i="20"/>
  <c r="P45" i="20"/>
  <c r="AF20" i="20"/>
  <c r="X53" i="20"/>
  <c r="X20" i="20"/>
  <c r="X73" i="20"/>
  <c r="Z33" i="20"/>
  <c r="Z20" i="20"/>
  <c r="AF45" i="20"/>
  <c r="G81" i="20"/>
  <c r="G84" i="20" s="1"/>
  <c r="R81" i="20"/>
  <c r="R84" i="20" s="1"/>
  <c r="T81" i="20"/>
  <c r="T84" i="20" s="1"/>
  <c r="AS28" i="20"/>
  <c r="B18" i="37" s="1"/>
  <c r="V81" i="20"/>
  <c r="V84" i="20" s="1"/>
  <c r="S81" i="20"/>
  <c r="S84" i="20" s="1"/>
  <c r="X81" i="20"/>
  <c r="X84" i="20" s="1"/>
  <c r="N81" i="20"/>
  <c r="N84" i="20" s="1"/>
  <c r="H81" i="20"/>
  <c r="H84" i="20" s="1"/>
  <c r="AF60" i="20"/>
  <c r="AF40" i="20"/>
  <c r="AF19" i="20"/>
  <c r="AF32" i="20"/>
  <c r="AF26" i="20"/>
  <c r="AF41" i="20"/>
  <c r="AF24" i="20"/>
  <c r="AF22" i="20"/>
  <c r="AF75" i="20"/>
  <c r="AF76" i="20"/>
  <c r="AF73" i="20"/>
  <c r="AF61" i="20"/>
  <c r="Z30" i="20"/>
  <c r="Z44" i="20"/>
  <c r="AF47" i="20"/>
  <c r="AF31" i="20"/>
  <c r="AF27" i="20"/>
  <c r="AF29" i="20"/>
  <c r="AC18" i="20"/>
  <c r="AC44" i="20"/>
  <c r="AC63" i="20"/>
  <c r="AC60" i="20"/>
  <c r="AC23" i="20"/>
  <c r="AC41" i="20"/>
  <c r="AC56" i="20"/>
  <c r="AC24" i="20"/>
  <c r="AC73" i="20"/>
  <c r="AP49" i="20"/>
  <c r="AP46" i="20"/>
  <c r="AP53" i="20"/>
  <c r="AP25" i="20"/>
  <c r="AP26" i="20"/>
  <c r="AP55" i="20"/>
  <c r="AP19" i="20"/>
  <c r="AP47" i="20"/>
  <c r="AP59" i="20"/>
  <c r="AP73" i="20"/>
  <c r="AP35" i="20"/>
  <c r="AP22" i="20"/>
  <c r="AP63" i="20"/>
  <c r="AP52" i="20"/>
  <c r="AP61" i="20"/>
  <c r="AP60" i="20"/>
  <c r="AP39" i="20"/>
  <c r="AP65" i="20"/>
  <c r="AP64" i="20"/>
  <c r="AP79" i="20"/>
  <c r="AP78" i="20"/>
  <c r="AP20" i="20"/>
  <c r="AP56" i="20"/>
  <c r="AP74" i="20"/>
  <c r="AP58" i="20"/>
  <c r="AP24" i="20"/>
  <c r="AP77" i="20"/>
  <c r="AP69" i="20"/>
  <c r="AP48" i="20"/>
  <c r="AP27" i="20"/>
  <c r="Y48" i="20"/>
  <c r="Y63" i="20"/>
  <c r="Y18" i="20"/>
  <c r="Y53" i="20"/>
  <c r="Y24" i="20"/>
  <c r="Y61" i="20"/>
  <c r="Y49" i="20"/>
  <c r="Y22" i="20"/>
  <c r="Y20" i="20"/>
  <c r="Y23" i="20"/>
  <c r="Y75" i="20"/>
  <c r="Y26" i="20"/>
  <c r="Y19" i="20"/>
  <c r="Y52" i="20"/>
  <c r="Y74" i="20"/>
  <c r="Y58" i="20"/>
  <c r="Y27" i="20"/>
  <c r="Y59" i="20"/>
  <c r="Y25" i="20"/>
  <c r="Y73" i="20"/>
  <c r="AG43" i="20"/>
  <c r="AG46" i="20"/>
  <c r="AG24" i="20"/>
  <c r="AG41" i="20"/>
  <c r="AG74" i="20"/>
  <c r="AG44" i="20"/>
  <c r="AG20" i="20"/>
  <c r="AG49" i="20"/>
  <c r="AG59" i="20"/>
  <c r="AG55" i="20"/>
  <c r="AF56" i="20"/>
  <c r="AG63" i="20"/>
  <c r="AG64" i="20"/>
  <c r="AG22" i="20"/>
  <c r="AF79" i="20"/>
  <c r="AC64" i="20"/>
  <c r="AC54" i="20"/>
  <c r="AO53" i="20"/>
  <c r="AO46" i="20"/>
  <c r="AO31" i="20"/>
  <c r="AO79" i="20"/>
  <c r="AO55" i="20"/>
  <c r="AO45" i="20"/>
  <c r="AO30" i="20"/>
  <c r="AJ60" i="20"/>
  <c r="AJ26" i="20"/>
  <c r="AJ47" i="20"/>
  <c r="AJ52" i="20"/>
  <c r="AJ24" i="20"/>
  <c r="AJ27" i="20"/>
  <c r="AJ58" i="20"/>
  <c r="AJ74" i="20"/>
  <c r="AJ73" i="20"/>
  <c r="AJ22" i="20"/>
  <c r="AJ45" i="20"/>
  <c r="AJ42" i="20"/>
  <c r="AJ75" i="20"/>
  <c r="AJ19" i="20"/>
  <c r="AJ23" i="20"/>
  <c r="AJ61" i="20"/>
  <c r="AJ63" i="20"/>
  <c r="W37" i="20"/>
  <c r="W73" i="20"/>
  <c r="W19" i="20"/>
  <c r="W75" i="20"/>
  <c r="Z43" i="20"/>
  <c r="Z42" i="20"/>
  <c r="Z55" i="20"/>
  <c r="Z38" i="20"/>
  <c r="Z56" i="20"/>
  <c r="Z24" i="20"/>
  <c r="Z26" i="20"/>
  <c r="Z27" i="20"/>
  <c r="Z45" i="20"/>
  <c r="Z22" i="20"/>
  <c r="Z39" i="20"/>
  <c r="Z63" i="20"/>
  <c r="Z29" i="20"/>
  <c r="Z40" i="20"/>
  <c r="Z60" i="20"/>
  <c r="Z25" i="20"/>
  <c r="Z54" i="20"/>
  <c r="Z52" i="20"/>
  <c r="Z65" i="20"/>
  <c r="Z48" i="20"/>
  <c r="Z61" i="20"/>
  <c r="Z31" i="20"/>
  <c r="Z19" i="20"/>
  <c r="Z47" i="20"/>
  <c r="Z32" i="20"/>
  <c r="AG26" i="20"/>
  <c r="AG18" i="20"/>
  <c r="AG27" i="20"/>
  <c r="AG61" i="20"/>
  <c r="AG47" i="20"/>
  <c r="AG75" i="20"/>
  <c r="Z35" i="20"/>
  <c r="AS35" i="20" s="1"/>
  <c r="B25" i="37" s="1"/>
  <c r="AG32" i="20"/>
  <c r="AG79" i="20"/>
  <c r="AF30" i="20"/>
  <c r="AF78" i="20"/>
  <c r="F81" i="20"/>
  <c r="AC46" i="20"/>
  <c r="AP18" i="20"/>
  <c r="AG31" i="20"/>
  <c r="AG58" i="20"/>
  <c r="AI60" i="20"/>
  <c r="AG19" i="20"/>
  <c r="AG42" i="20"/>
  <c r="AI31" i="20"/>
  <c r="AF74" i="20"/>
  <c r="AG78" i="20"/>
  <c r="AS38" i="20"/>
  <c r="B28" i="37" s="1"/>
  <c r="AI48" i="20"/>
  <c r="AI18" i="20"/>
  <c r="AI73" i="20"/>
  <c r="AI52" i="20"/>
  <c r="AI26" i="20"/>
  <c r="AI27" i="20"/>
  <c r="AI61" i="20"/>
  <c r="AI74" i="20"/>
  <c r="O81" i="20"/>
  <c r="O84" i="20" s="1"/>
  <c r="AI63" i="20"/>
  <c r="AI20" i="20"/>
  <c r="AP57" i="20"/>
  <c r="AS57" i="20" s="1"/>
  <c r="B47" i="37" s="1"/>
  <c r="AG54" i="20"/>
  <c r="AJ20" i="20"/>
  <c r="AF65" i="20"/>
  <c r="AC45" i="20"/>
  <c r="AF23" i="20"/>
  <c r="AO65" i="20"/>
  <c r="AO74" i="20"/>
  <c r="AF46" i="20"/>
  <c r="AF18" i="20"/>
  <c r="AC42" i="20"/>
  <c r="AO56" i="20"/>
  <c r="AF58" i="20"/>
  <c r="AF43" i="20"/>
  <c r="AF54" i="20"/>
  <c r="AF33" i="20"/>
  <c r="AO24" i="20"/>
  <c r="AO81" i="20" s="1"/>
  <c r="AO84" i="20" s="1"/>
  <c r="AO61" i="20"/>
  <c r="AC74" i="20"/>
  <c r="AD44" i="20"/>
  <c r="AD56" i="20"/>
  <c r="AD45" i="20"/>
  <c r="AD73" i="20"/>
  <c r="AD65" i="20"/>
  <c r="AD75" i="20"/>
  <c r="AD60" i="20"/>
  <c r="AD42" i="20"/>
  <c r="AD19" i="20"/>
  <c r="AD54" i="20"/>
  <c r="AD63" i="20"/>
  <c r="AD41" i="20"/>
  <c r="AD61" i="20"/>
  <c r="AD74" i="20"/>
  <c r="AD58" i="20"/>
  <c r="AD22" i="20"/>
  <c r="AD76" i="20"/>
  <c r="AD64" i="20"/>
  <c r="AD23" i="20"/>
  <c r="AD24" i="20"/>
  <c r="AD20" i="20"/>
  <c r="P47" i="20"/>
  <c r="P43" i="20"/>
  <c r="P42" i="20"/>
  <c r="P39" i="20"/>
  <c r="P27" i="20"/>
  <c r="P62" i="20"/>
  <c r="P63" i="20"/>
  <c r="P19" i="20"/>
  <c r="P61" i="20"/>
  <c r="P36" i="20"/>
  <c r="P20" i="20"/>
  <c r="P26" i="20"/>
  <c r="AE81" i="20"/>
  <c r="AE84" i="20" s="1"/>
  <c r="Q81" i="20"/>
  <c r="Q84" i="20" s="1"/>
  <c r="AJ81" i="20"/>
  <c r="AJ84" i="20" s="1"/>
  <c r="AM81" i="20"/>
  <c r="AM84" i="20" s="1"/>
  <c r="AS25" i="20"/>
  <c r="B15" i="37" s="1"/>
  <c r="AS34" i="20"/>
  <c r="B24" i="37" s="1"/>
  <c r="AL72" i="20"/>
  <c r="AL66" i="20"/>
  <c r="AL70" i="20"/>
  <c r="AL46" i="20"/>
  <c r="AL60" i="20"/>
  <c r="AL45" i="20"/>
  <c r="AL29" i="20"/>
  <c r="AL19" i="20"/>
  <c r="AL64" i="20"/>
  <c r="AL68" i="20"/>
  <c r="AL79" i="20"/>
  <c r="AL58" i="20"/>
  <c r="AL49" i="20"/>
  <c r="AL32" i="20"/>
  <c r="AL20" i="20"/>
  <c r="AL30" i="20"/>
  <c r="AL61" i="20"/>
  <c r="AL75" i="20"/>
  <c r="AL73" i="20"/>
  <c r="AL78" i="20"/>
  <c r="AL37" i="20"/>
  <c r="AS37" i="20" s="1"/>
  <c r="B27" i="37" s="1"/>
  <c r="AL31" i="20"/>
  <c r="AL24" i="20"/>
  <c r="AL26" i="20"/>
  <c r="AL67" i="20"/>
  <c r="AL74" i="20"/>
  <c r="AL44" i="20"/>
  <c r="AL18" i="20"/>
  <c r="AL55" i="20"/>
  <c r="AL54" i="20"/>
  <c r="AL42" i="20"/>
  <c r="AL33" i="20"/>
  <c r="AL63" i="20"/>
  <c r="AL27" i="20"/>
  <c r="AL36" i="20"/>
  <c r="AL76" i="20"/>
  <c r="AL71" i="20"/>
  <c r="AL59" i="20"/>
  <c r="AL41" i="20"/>
  <c r="AL23" i="20"/>
  <c r="AH60" i="20"/>
  <c r="AH55" i="20"/>
  <c r="AH22" i="20"/>
  <c r="AH47" i="20"/>
  <c r="AH33" i="20"/>
  <c r="AH56" i="20"/>
  <c r="AH62" i="20"/>
  <c r="AH43" i="20"/>
  <c r="AH30" i="20"/>
  <c r="AH29" i="20"/>
  <c r="AH40" i="20"/>
  <c r="AH63" i="20"/>
  <c r="AH19" i="20"/>
  <c r="AH61" i="20"/>
  <c r="AH65" i="20"/>
  <c r="AH20" i="20"/>
  <c r="AH73" i="20"/>
  <c r="AH58" i="20"/>
  <c r="AH48" i="20"/>
  <c r="AH52" i="20"/>
  <c r="AH46" i="20"/>
  <c r="AH24" i="20"/>
  <c r="AH39" i="20"/>
  <c r="AS39" i="20" s="1"/>
  <c r="B29" i="37" s="1"/>
  <c r="AH44" i="20"/>
  <c r="AH45" i="20"/>
  <c r="AH27" i="20"/>
  <c r="AH18" i="20"/>
  <c r="AH41" i="20"/>
  <c r="AH26" i="20"/>
  <c r="AH75" i="20"/>
  <c r="AH74" i="20"/>
  <c r="AH23" i="20"/>
  <c r="AH31" i="20"/>
  <c r="AH42" i="20"/>
  <c r="AB18" i="20"/>
  <c r="AB61" i="20"/>
  <c r="AB56" i="20"/>
  <c r="AB19" i="20"/>
  <c r="AB42" i="20"/>
  <c r="AB24" i="20"/>
  <c r="AB45" i="20"/>
  <c r="AB74" i="20"/>
  <c r="AB54" i="20"/>
  <c r="AB63" i="20"/>
  <c r="AB22" i="20"/>
  <c r="AB60" i="20"/>
  <c r="AB43" i="20"/>
  <c r="AB64" i="20"/>
  <c r="AB73" i="20"/>
  <c r="AB26" i="20"/>
  <c r="AB75" i="20"/>
  <c r="AB41" i="20"/>
  <c r="AB20" i="20"/>
  <c r="AB46" i="20"/>
  <c r="AB23" i="20"/>
  <c r="AB58" i="20"/>
  <c r="AB44" i="20"/>
  <c r="AB76" i="20"/>
  <c r="AB55" i="20"/>
  <c r="AB65" i="20"/>
  <c r="AK18" i="20"/>
  <c r="AK74" i="20"/>
  <c r="AK63" i="20"/>
  <c r="AK26" i="20"/>
  <c r="AK24" i="20"/>
  <c r="AK20" i="20"/>
  <c r="AK44" i="20"/>
  <c r="AK78" i="20"/>
  <c r="AK72" i="20"/>
  <c r="AS72" i="20" s="1"/>
  <c r="B62" i="37" s="1"/>
  <c r="AK46" i="20"/>
  <c r="AK23" i="20"/>
  <c r="AK59" i="20"/>
  <c r="AK32" i="20"/>
  <c r="AK54" i="20"/>
  <c r="AK31" i="20"/>
  <c r="AK41" i="20"/>
  <c r="AK76" i="20"/>
  <c r="AK71" i="20"/>
  <c r="AS71" i="20" s="1"/>
  <c r="B61" i="37" s="1"/>
  <c r="AK45" i="20"/>
  <c r="AK42" i="20"/>
  <c r="AK30" i="20"/>
  <c r="AK58" i="20"/>
  <c r="AK49" i="20"/>
  <c r="AK43" i="20"/>
  <c r="AK22" i="20"/>
  <c r="AK19" i="20"/>
  <c r="AK27" i="20"/>
  <c r="AK75" i="20"/>
  <c r="AK70" i="20"/>
  <c r="AK66" i="20"/>
  <c r="AK29" i="20"/>
  <c r="AK33" i="20"/>
  <c r="AK61" i="20"/>
  <c r="AK73" i="20"/>
  <c r="AK77" i="20"/>
  <c r="AK69" i="20"/>
  <c r="AS69" i="20" s="1"/>
  <c r="B59" i="37" s="1"/>
  <c r="AK60" i="20"/>
  <c r="AK55" i="20"/>
  <c r="AK67" i="20"/>
  <c r="AS67" i="20" s="1"/>
  <c r="B57" i="37" s="1"/>
  <c r="AK79" i="20"/>
  <c r="AK47" i="20"/>
  <c r="AK64" i="20"/>
  <c r="AK68" i="20"/>
  <c r="L23" i="43"/>
  <c r="L16" i="43"/>
  <c r="L15" i="43"/>
  <c r="L13" i="43"/>
  <c r="L11" i="43"/>
  <c r="L14" i="43"/>
  <c r="L18" i="43"/>
  <c r="L17" i="43"/>
  <c r="L12" i="43"/>
  <c r="L22" i="43"/>
  <c r="L10" i="43"/>
  <c r="F84" i="20"/>
  <c r="L35" i="43"/>
  <c r="L44" i="43"/>
  <c r="L24" i="43"/>
  <c r="L31" i="43"/>
  <c r="L28" i="43"/>
  <c r="L25" i="43"/>
  <c r="L26" i="43"/>
  <c r="AD81" i="20" l="1"/>
  <c r="AD84" i="20" s="1"/>
  <c r="AI81" i="20"/>
  <c r="AS53" i="20"/>
  <c r="B43" i="37" s="1"/>
  <c r="AS20" i="20"/>
  <c r="B10" i="37" s="1"/>
  <c r="AF81" i="20"/>
  <c r="P81" i="20"/>
  <c r="P84" i="20" s="1"/>
  <c r="AG81" i="20"/>
  <c r="L37" i="43" s="1"/>
  <c r="AC81" i="20"/>
  <c r="AC84" i="20" s="1"/>
  <c r="Z81" i="20"/>
  <c r="L30" i="43" s="1"/>
  <c r="W81" i="20"/>
  <c r="W84" i="20" s="1"/>
  <c r="AF84" i="20"/>
  <c r="L36" i="43"/>
  <c r="L20" i="43"/>
  <c r="AI84" i="20"/>
  <c r="L39" i="43"/>
  <c r="Z84" i="20"/>
  <c r="L27" i="43"/>
  <c r="L34" i="43"/>
  <c r="AS59" i="20"/>
  <c r="B49" i="37" s="1"/>
  <c r="AS52" i="20"/>
  <c r="B42" i="37" s="1"/>
  <c r="Y81" i="20"/>
  <c r="L33" i="43"/>
  <c r="L40" i="43"/>
  <c r="L19" i="43"/>
  <c r="AS77" i="20"/>
  <c r="B67" i="37" s="1"/>
  <c r="AS49" i="20"/>
  <c r="B39" i="37" s="1"/>
  <c r="AS48" i="20"/>
  <c r="B38" i="37" s="1"/>
  <c r="AS40" i="20"/>
  <c r="B30" i="37" s="1"/>
  <c r="AS62" i="20"/>
  <c r="B52" i="37" s="1"/>
  <c r="AS36" i="20"/>
  <c r="B26" i="37" s="1"/>
  <c r="AP81" i="20"/>
  <c r="AS23" i="20"/>
  <c r="B13" i="37" s="1"/>
  <c r="AS78" i="20"/>
  <c r="B68" i="37" s="1"/>
  <c r="AS74" i="20"/>
  <c r="B64" i="37" s="1"/>
  <c r="AS27" i="20"/>
  <c r="B17" i="37" s="1"/>
  <c r="L43" i="43"/>
  <c r="L21" i="43"/>
  <c r="L45" i="43"/>
  <c r="AS32" i="20"/>
  <c r="B22" i="37" s="1"/>
  <c r="AS30" i="20"/>
  <c r="B20" i="37" s="1"/>
  <c r="AS66" i="20"/>
  <c r="B56" i="37" s="1"/>
  <c r="AS63" i="20"/>
  <c r="B53" i="37" s="1"/>
  <c r="AS24" i="20"/>
  <c r="B14" i="37" s="1"/>
  <c r="AS55" i="20"/>
  <c r="B45" i="37" s="1"/>
  <c r="AS75" i="20"/>
  <c r="B65" i="37" s="1"/>
  <c r="AS43" i="20"/>
  <c r="B33" i="37" s="1"/>
  <c r="AS54" i="20"/>
  <c r="B44" i="37" s="1"/>
  <c r="AS42" i="20"/>
  <c r="B32" i="37" s="1"/>
  <c r="AS29" i="20"/>
  <c r="B19" i="37" s="1"/>
  <c r="AK81" i="20"/>
  <c r="AS18" i="20"/>
  <c r="B8" i="37" s="1"/>
  <c r="AB81" i="20"/>
  <c r="L32" i="43" s="1"/>
  <c r="AH81" i="20"/>
  <c r="AS70" i="20"/>
  <c r="B60" i="37" s="1"/>
  <c r="AS79" i="20"/>
  <c r="B69" i="37" s="1"/>
  <c r="AS76" i="20"/>
  <c r="B66" i="37" s="1"/>
  <c r="AS46" i="20"/>
  <c r="B36" i="37" s="1"/>
  <c r="AS26" i="20"/>
  <c r="B16" i="37" s="1"/>
  <c r="AS60" i="20"/>
  <c r="B50" i="37" s="1"/>
  <c r="AS19" i="20"/>
  <c r="B9" i="37" s="1"/>
  <c r="AS68" i="20"/>
  <c r="B58" i="37" s="1"/>
  <c r="AS44" i="20"/>
  <c r="B34" i="37" s="1"/>
  <c r="AS73" i="20"/>
  <c r="B63" i="37" s="1"/>
  <c r="AS22" i="20"/>
  <c r="B12" i="37" s="1"/>
  <c r="AS45" i="20"/>
  <c r="B35" i="37" s="1"/>
  <c r="AS56" i="20"/>
  <c r="B46" i="37" s="1"/>
  <c r="AS31" i="20"/>
  <c r="B21" i="37" s="1"/>
  <c r="AS33" i="20"/>
  <c r="B23" i="37" s="1"/>
  <c r="AS65" i="20"/>
  <c r="B55" i="37" s="1"/>
  <c r="AS58" i="20"/>
  <c r="B48" i="37" s="1"/>
  <c r="AS41" i="20"/>
  <c r="B31" i="37" s="1"/>
  <c r="AS64" i="20"/>
  <c r="B54" i="37" s="1"/>
  <c r="AS61" i="20"/>
  <c r="B51" i="37" s="1"/>
  <c r="AS47" i="20"/>
  <c r="B37" i="37" s="1"/>
  <c r="AL81" i="20"/>
  <c r="AG84" i="20" l="1"/>
  <c r="Y84" i="20"/>
  <c r="L29" i="43"/>
  <c r="AP84" i="20"/>
  <c r="L46" i="43"/>
  <c r="AH84" i="20"/>
  <c r="L38" i="43"/>
  <c r="AL84" i="20"/>
  <c r="L42" i="43"/>
  <c r="AK84" i="20"/>
  <c r="L41" i="43"/>
</calcChain>
</file>

<file path=xl/sharedStrings.xml><?xml version="1.0" encoding="utf-8"?>
<sst xmlns="http://schemas.openxmlformats.org/spreadsheetml/2006/main" count="2333" uniqueCount="798">
  <si>
    <t>I</t>
  </si>
  <si>
    <t>x</t>
  </si>
  <si>
    <t>THREATS</t>
  </si>
  <si>
    <t>Identificazione e valutazione delle informazioni</t>
  </si>
  <si>
    <t>Passo 1 - Identificare e valutare le informazioni seguendo i criteri riportati nel tab "Valori RID"</t>
  </si>
  <si>
    <t>Informazioni</t>
  </si>
  <si>
    <t>Valore riservatezza</t>
  </si>
  <si>
    <t>Valore integrità</t>
  </si>
  <si>
    <t>Valore disponibilità</t>
  </si>
  <si>
    <t>Note</t>
  </si>
  <si>
    <t>Liv.</t>
  </si>
  <si>
    <t>R- Riservatezza</t>
  </si>
  <si>
    <t>I - Integrità</t>
  </si>
  <si>
    <t>D- Disponibilità</t>
  </si>
  <si>
    <t>1 - Basso</t>
  </si>
  <si>
    <t>2 - Medio</t>
  </si>
  <si>
    <t>3 - Alto</t>
  </si>
  <si>
    <t>Identificazione e valutazione delle minacce</t>
  </si>
  <si>
    <t>Categoria</t>
  </si>
  <si>
    <t>Minaccia</t>
  </si>
  <si>
    <t>Verosimiglianza</t>
  </si>
  <si>
    <t>Parametri RID</t>
  </si>
  <si>
    <t>Tipo di minaccia</t>
  </si>
  <si>
    <t>Naturale</t>
  </si>
  <si>
    <t>Deliberata</t>
  </si>
  <si>
    <t>Non deliberata</t>
  </si>
  <si>
    <t>Incendio</t>
  </si>
  <si>
    <t>Allagamento</t>
  </si>
  <si>
    <t>Polvere, corrosione, congelamento.</t>
  </si>
  <si>
    <t>Distruzione di strumentazione da parte di persone malintenzionate</t>
  </si>
  <si>
    <t>Attacchi (bombe, terroristi)</t>
  </si>
  <si>
    <t>Fenomeni climatici (Uragani, Nevicate)</t>
  </si>
  <si>
    <t>Terremoti, eruzioni vulcaniche</t>
  </si>
  <si>
    <t>Rottura aria condizionata o distribuzione acqua</t>
  </si>
  <si>
    <t>Perdita di energia (o sbalzi di tensione)</t>
  </si>
  <si>
    <t>Errori nei componenti di TLC</t>
  </si>
  <si>
    <t>Errori di trasmissione (incluso il misrouting)</t>
  </si>
  <si>
    <t>Danni alle linee di TLC</t>
  </si>
  <si>
    <t>Disturbi elettromagnetici</t>
  </si>
  <si>
    <t>Intercettazione (inclusa analisi del traffico)</t>
  </si>
  <si>
    <t>Furto di apparati o componenti</t>
  </si>
  <si>
    <t>Recupero di informazioni da media (principalmente memorie di massa) dismessi.</t>
  </si>
  <si>
    <t>Infiltrazione nelle comunicazioni</t>
  </si>
  <si>
    <t>Fault o malfunzionamento della strumentazione IT</t>
  </si>
  <si>
    <t>Errori di manutenzione hardware e software di base</t>
  </si>
  <si>
    <t>Uso non autorizzato della strumentazione</t>
  </si>
  <si>
    <t>Alterazione volontaria e non autorizzata di dati di business</t>
  </si>
  <si>
    <t>Accesso non autorizzato alla rete</t>
  </si>
  <si>
    <t>Errori degli utenti di business</t>
  </si>
  <si>
    <t>Uso dei servizi da parte di persone non autorizzate</t>
  </si>
  <si>
    <t>Degrado dei media (memorie di massa)</t>
  </si>
  <si>
    <t>Uso di servizi in modo non autorizzato</t>
  </si>
  <si>
    <t>Furto identità</t>
  </si>
  <si>
    <t>A.05.01.01 Politiche per la sicurezza delle informazioni</t>
  </si>
  <si>
    <t>A.06.01.01 Ruoli e responsabilità per la sicurezza delle informazioni</t>
  </si>
  <si>
    <t>A.06.01.05 Sicurezza delle informazioni nella gestione dei progetti</t>
  </si>
  <si>
    <t>A.07.01.02 Termini e condizioni di impiego</t>
  </si>
  <si>
    <t>A.07.02.03 Processo disciplinare</t>
  </si>
  <si>
    <t>A.07.03.01 Cessazione o variazione delle responsabilità durante il rapporto di lavoro</t>
  </si>
  <si>
    <t>A.08.01.01 Inventario degli asset</t>
  </si>
  <si>
    <t>A.08.01.03 Utilizzo accettabile degli asset</t>
  </si>
  <si>
    <t>A.08.03.02 Dismissione dei supporti</t>
  </si>
  <si>
    <t>A.09.02.01 Registrazione e de-registrazione degli utenti</t>
  </si>
  <si>
    <t>A.09.02.02 Provisioning degli accessi degli utenti</t>
  </si>
  <si>
    <t>A.09.02.03 Gestione dei diritti di accesso privilegiato</t>
  </si>
  <si>
    <t>A.09.02.04 Gestione delle informazioni segrete di autenticazione degli utenti</t>
  </si>
  <si>
    <t>A.09.02.05 Riesame dei diritti di accesso degli utenti</t>
  </si>
  <si>
    <t>A.09.02.6 Rimozione o adattamento dei diritti di accesso</t>
  </si>
  <si>
    <t>A.10.01.01 Politica sull’uso dei controlli crittografici</t>
  </si>
  <si>
    <t>A.11.01.02 Controlli di accesso fisico</t>
  </si>
  <si>
    <t>A.11.01.03 Rendere sicuri uffici, locali e strutture</t>
  </si>
  <si>
    <t>A.11.02.07 Dismissione sicura o riutilizzo delle apparecchiature</t>
  </si>
  <si>
    <t>A.12.01.02 Gestione dei cambiamenti (sistemistici)</t>
  </si>
  <si>
    <t>A.12.02.01 Controlli contro il malware</t>
  </si>
  <si>
    <t>A.12.03.01 Backup delle informazioni</t>
  </si>
  <si>
    <t>A.12.04.01 Raccolta di log degli eventi (e monitoraggio)</t>
  </si>
  <si>
    <t>A.12.04.02 Protezione delle informazioni di log</t>
  </si>
  <si>
    <t>A.12.04.03 Log di amministratori e operatori</t>
  </si>
  <si>
    <t>A.12.04.04 Sincronizzazione degli orologi</t>
  </si>
  <si>
    <t>A.12.06.01 Gestione delle vulnerabilità tecniche</t>
  </si>
  <si>
    <t>A.13.01.01 Controlli di rete</t>
  </si>
  <si>
    <t>A.13.02.01 Politiche e procedure per il trasferimento delle informazioni</t>
  </si>
  <si>
    <t>A.13.02.03 Messaggistica elettronica</t>
  </si>
  <si>
    <t>A.13.02.04 Accordi di riservatezza o di non divulgazione</t>
  </si>
  <si>
    <t>A.14.01.01 Analisi e specifica dei requisiti per la sicurezza delle informazioni</t>
  </si>
  <si>
    <t>A.14.02.02 Procedure per il controllo dei cambiamenti di sistema</t>
  </si>
  <si>
    <t>A.14.02.08 Test di sicurezza dei sistemi</t>
  </si>
  <si>
    <t>A.14.03.01 Protezione dei dati di test</t>
  </si>
  <si>
    <t>A.16.01.01 Responsabilità e procedure</t>
  </si>
  <si>
    <t>A.17.02.01 Disponibilità delle strutture per l’elaborazione delle informazioni</t>
  </si>
  <si>
    <t>A.18.02.03 Verifica tecnica della conformità</t>
  </si>
  <si>
    <t>Linee guida per la verosimiglianza</t>
  </si>
  <si>
    <t>Livello</t>
  </si>
  <si>
    <t>1 - Bassa</t>
  </si>
  <si>
    <t>2 - Media</t>
  </si>
  <si>
    <t>3 - Alta</t>
  </si>
  <si>
    <t>Danni fisici</t>
  </si>
  <si>
    <t>Controlli e Dichiarazione di applicabilità (richiesta da ISO/IEC 27001)</t>
  </si>
  <si>
    <t>Passo 3 - Valutare l'efficacia dei controlli della ISO/IEC 27001 secondo la scala presente nel tab "Valutazione controlli".</t>
  </si>
  <si>
    <t>Linee guida per la valutazione</t>
  </si>
  <si>
    <t>Calcolo del livello di rischio</t>
  </si>
  <si>
    <t>Passo 4 - Per ogni minaccia e ogni controllo che può mitigarne la verosimiglianza o l'impatto, è calcolato un livello di rischio</t>
  </si>
  <si>
    <t>Controllo</t>
  </si>
  <si>
    <t>Vulnerabilità</t>
  </si>
  <si>
    <t>Livello di rischio</t>
  </si>
  <si>
    <t>I rischi sono colorati come riportato nel tab "Livelli di rischio".</t>
  </si>
  <si>
    <t>Sulla destra della tabella, è riportato il rischio massimo associato a ciascun controllo di sicurezza.</t>
  </si>
  <si>
    <t>ID</t>
  </si>
  <si>
    <t>D</t>
  </si>
  <si>
    <t>RID</t>
  </si>
  <si>
    <t>R</t>
  </si>
  <si>
    <t>RD</t>
  </si>
  <si>
    <t>Valutazione controllo</t>
  </si>
  <si>
    <t>Riservatezza</t>
  </si>
  <si>
    <t>Integrità</t>
  </si>
  <si>
    <t>Disponibilità</t>
  </si>
  <si>
    <t>Valore delle informazioni</t>
  </si>
  <si>
    <t>Val. contr.</t>
  </si>
  <si>
    <t>Vulnerab.</t>
  </si>
  <si>
    <t>Parametri</t>
  </si>
  <si>
    <t>Eventi naturali</t>
  </si>
  <si>
    <t>Perdita di servizi essenziali</t>
  </si>
  <si>
    <t>Disturbi</t>
  </si>
  <si>
    <t>Compromissione di informazioni</t>
  </si>
  <si>
    <t>Problemi tecnici</t>
  </si>
  <si>
    <t>Azioni non autorizzate</t>
  </si>
  <si>
    <t>Compromissione di funzioni</t>
  </si>
  <si>
    <t>Livello massimo</t>
  </si>
  <si>
    <r>
      <t xml:space="preserve">È applicabile ad almeno uno dei seguenti:
- la minaccia si può verificare con frequenza inferiore rispetto a quanto riportato dalle ricerche più note;
- in caso di </t>
    </r>
    <r>
      <rPr>
        <b/>
        <sz val="10"/>
        <rFont val="Calibri"/>
        <family val="2"/>
        <scheme val="minor"/>
      </rPr>
      <t>attacco deliberato</t>
    </r>
    <r>
      <rPr>
        <sz val="10"/>
        <rFont val="Calibri"/>
        <family val="2"/>
        <scheme val="minor"/>
      </rPr>
      <t xml:space="preserve">, i dati sono poco appetibili e l'immagine aziendale non è compromessa e pertanto i tentativi di attacco o non sono iniziati o sono condotti da malintenzionati scarsamente preparati da un punto di vista tecnico e con scarse risorse a disposizione.
- in caso di attacco </t>
    </r>
    <r>
      <rPr>
        <b/>
        <sz val="10"/>
        <rFont val="Calibri"/>
        <family val="2"/>
        <scheme val="minor"/>
      </rPr>
      <t>non deliberato</t>
    </r>
    <r>
      <rPr>
        <sz val="10"/>
        <rFont val="Calibri"/>
        <family val="2"/>
        <scheme val="minor"/>
      </rPr>
      <t xml:space="preserve">, l’ambito è poco complesso e quindi è difficile commettere errori;
- in caso di </t>
    </r>
    <r>
      <rPr>
        <b/>
        <sz val="10"/>
        <rFont val="Calibri"/>
        <family val="2"/>
        <scheme val="minor"/>
      </rPr>
      <t>eventi naturali</t>
    </r>
    <r>
      <rPr>
        <sz val="10"/>
        <rFont val="Calibri"/>
        <family val="2"/>
        <scheme val="minor"/>
      </rPr>
      <t>, gli studi dimostrano che la minaccia può verificarsi molto raramente.</t>
    </r>
  </si>
  <si>
    <t>Malfunzionamenti software applicativi sviluppati per i clienti</t>
  </si>
  <si>
    <t>Malfunzionamenti pacchetti software usati internamente</t>
  </si>
  <si>
    <t>Malfunzionamenti software applicativi sviluppati per uso interno</t>
  </si>
  <si>
    <t>4 - Critico</t>
  </si>
  <si>
    <t>4- Adeguato</t>
  </si>
  <si>
    <t>3- Quasi adeguato</t>
  </si>
  <si>
    <t>Sono state rilevate mancanze al controllo, soprattutto di tipo formale (per esempio, inesattezze nelle procedure relative).</t>
  </si>
  <si>
    <t>2- Parzialmente adeguato</t>
  </si>
  <si>
    <t>Il controllo è applicato sporadicamente o in modo completamente inadeguato, non garantendone quindi l’efficacia.</t>
  </si>
  <si>
    <t>1- Inadeguato</t>
  </si>
  <si>
    <t>Il controllo non è previsto o è assente nella pratica.</t>
  </si>
  <si>
    <t>Totale valore informazioni</t>
  </si>
  <si>
    <t>Note (giustificazioni)</t>
  </si>
  <si>
    <t>Archivi: sistemi IT, archivi fisici, altri archivi</t>
  </si>
  <si>
    <t>Note (giustificazioni per i valori assegnati)</t>
  </si>
  <si>
    <t>Passo 2 - Identificare e valutare le minacce con i criteri riportati nel tab "Valori minacce"</t>
  </si>
  <si>
    <t>Livello rischio</t>
  </si>
  <si>
    <t>Analisi</t>
  </si>
  <si>
    <t>Azioni</t>
  </si>
  <si>
    <t>Redatto</t>
  </si>
  <si>
    <t>Versione</t>
  </si>
  <si>
    <t>Basso &lt; 20</t>
  </si>
  <si>
    <t>Alto &gt; 40</t>
  </si>
  <si>
    <t>19 &lt; Medio &lt; 41</t>
  </si>
  <si>
    <t>Piano di trattamento del rischio (proposta)</t>
  </si>
  <si>
    <t>Criteri di valutazione delle informazioni</t>
  </si>
  <si>
    <t>Criteri di valutazione delle minacce</t>
  </si>
  <si>
    <t>Criteri di valutazione dei controlli di sicurezza</t>
  </si>
  <si>
    <t>By</t>
  </si>
  <si>
    <t>VERA è coperta dalla licenza Attribuzione 4.0 Internazionale di Creative Commons.
http://creativecommons.org/licenses/by/4.0/ (http://creativecommons.org/licenses/by/4.0/deed.it).
Per distribuire VERA, bisogna riportarne l'autore (Cesare Gallotti con link a http://www.cesaregallotti.it).</t>
  </si>
  <si>
    <t>Cambiamenti</t>
  </si>
  <si>
    <r>
      <rPr>
        <b/>
        <sz val="10"/>
        <rFont val="Calibri"/>
        <family val="2"/>
        <scheme val="minor"/>
      </rPr>
      <t>Riservatezza</t>
    </r>
    <r>
      <rPr>
        <sz val="10"/>
        <rFont val="Calibri"/>
        <family val="2"/>
        <scheme val="minor"/>
      </rPr>
      <t xml:space="preserve">: 
</t>
    </r>
    <r>
      <rPr>
        <b/>
        <sz val="10"/>
        <rFont val="Calibri"/>
        <family val="2"/>
        <scheme val="minor"/>
      </rPr>
      <t>Integrità</t>
    </r>
    <r>
      <rPr>
        <sz val="10"/>
        <rFont val="Calibri"/>
        <family val="2"/>
        <scheme val="minor"/>
      </rPr>
      <t xml:space="preserve">: 
</t>
    </r>
    <r>
      <rPr>
        <b/>
        <sz val="10"/>
        <rFont val="Calibri"/>
        <family val="2"/>
        <scheme val="minor"/>
      </rPr>
      <t>Disponibilità</t>
    </r>
    <r>
      <rPr>
        <sz val="10"/>
        <rFont val="Calibri"/>
        <family val="2"/>
        <scheme val="minor"/>
      </rPr>
      <t>:</t>
    </r>
  </si>
  <si>
    <t>Passo 5 - Copiare e incollare i controlli e il loro livello di rischio. Ordinarli dal più elevato.</t>
  </si>
  <si>
    <t>Per i rischi più elevati, stabilire le azioni di trattamento o l'accettazione.</t>
  </si>
  <si>
    <t>Cesare Gallotti (http://www.cesaregallotti.it)</t>
  </si>
  <si>
    <t>Da VERA 4.4 (http://www.cesaregallotti.it).</t>
  </si>
  <si>
    <r>
      <t xml:space="preserve">È applicabile ad almeno uno dei seguenti:
- la minaccia si può verificare secondo quanto riportato dalle ricerche più note;
- in caso di </t>
    </r>
    <r>
      <rPr>
        <b/>
        <sz val="10"/>
        <rFont val="Calibri"/>
        <family val="2"/>
        <scheme val="minor"/>
      </rPr>
      <t>attacco deliberato</t>
    </r>
    <r>
      <rPr>
        <sz val="10"/>
        <rFont val="Calibri"/>
        <family val="2"/>
        <scheme val="minor"/>
      </rPr>
      <t xml:space="preserve">, i dati sono poco appetibili e l'immagine aziendale non è compromessa e quindi può essere condotto da malintenzionati non particolarmente motivati, mediamente preparati da un punto di vista tecnico e con scarse risorse a disposizione; o in alternativa, gli studi confermano che tentativi di attacco sono comunque rari;
- in caso di </t>
    </r>
    <r>
      <rPr>
        <b/>
        <sz val="10"/>
        <rFont val="Calibri"/>
        <family val="2"/>
        <scheme val="minor"/>
      </rPr>
      <t>attacco non deliberato</t>
    </r>
    <r>
      <rPr>
        <sz val="10"/>
        <rFont val="Calibri"/>
        <family val="2"/>
        <scheme val="minor"/>
      </rPr>
      <t xml:space="preserve">, l’ambito è mediamente complesso e quindi possono essere commessi errori;
- in caso di </t>
    </r>
    <r>
      <rPr>
        <b/>
        <sz val="10"/>
        <rFont val="Calibri"/>
        <family val="2"/>
        <scheme val="minor"/>
      </rPr>
      <t>eventi naturali</t>
    </r>
    <r>
      <rPr>
        <sz val="10"/>
        <rFont val="Calibri"/>
        <family val="2"/>
        <scheme val="minor"/>
      </rPr>
      <t>, gli studi dimostrano che la minaccia può verificarsi nella media dei casi studiati.</t>
    </r>
  </si>
  <si>
    <t>MAX</t>
  </si>
  <si>
    <t>Fulmini</t>
  </si>
  <si>
    <t>Perdita di fornitori (fallimento, incidenti).</t>
  </si>
  <si>
    <t>Furto di documenti o supporti di memorizzazione</t>
  </si>
  <si>
    <t>Rivelazione di informazioni (da parte del personale o fornitori)</t>
  </si>
  <si>
    <t>Virus (malware)</t>
  </si>
  <si>
    <t>Uso non autorizzato della rete da parte degli utenti</t>
  </si>
  <si>
    <r>
      <t xml:space="preserve">È applicabile ad almeno uno dei seguenti:
- la minaccia si può verificare più frequentemente rispetto a quanto riportato dalle ricerche più note;
- in caso di </t>
    </r>
    <r>
      <rPr>
        <b/>
        <sz val="10"/>
        <rFont val="Calibri"/>
        <family val="2"/>
        <scheme val="minor"/>
      </rPr>
      <t>attacco deliberato</t>
    </r>
    <r>
      <rPr>
        <sz val="10"/>
        <rFont val="Calibri"/>
        <family val="2"/>
        <scheme val="minor"/>
      </rPr>
      <t xml:space="preserve">, i dati sono appetibili o l'immagine aziendale è compromessa, e quindi può essere condotto da malintenzionati molto motivati, tecnicamente preparati e con ingenti risorse a disposizione; o in alternativa, gli studi confermano che tentativi di attacco sono comunque portati molto di frequente;
- in caso di attacco </t>
    </r>
    <r>
      <rPr>
        <b/>
        <sz val="10"/>
        <rFont val="Calibri"/>
        <family val="2"/>
        <scheme val="minor"/>
      </rPr>
      <t>non deliberato</t>
    </r>
    <r>
      <rPr>
        <sz val="10"/>
        <rFont val="Calibri"/>
        <family val="2"/>
        <scheme val="minor"/>
      </rPr>
      <t xml:space="preserve">, l’ambito è di elevata complessità (per esempio per molteplicità di sedi, tipologie di sistemi informatici, utenti interni e/o esterni) e quindi è facile siano commessi errori;
- in caso di </t>
    </r>
    <r>
      <rPr>
        <b/>
        <sz val="10"/>
        <rFont val="Calibri"/>
        <family val="2"/>
        <scheme val="minor"/>
      </rPr>
      <t>eventi naturali</t>
    </r>
    <r>
      <rPr>
        <sz val="10"/>
        <rFont val="Calibri"/>
        <family val="2"/>
        <scheme val="minor"/>
      </rPr>
      <t>, gli studi dimostrano che la minaccia si verifica quasi certamente.</t>
    </r>
  </si>
  <si>
    <t xml:space="preserve">Il controllo è sistematicamente applicato e non sono state rilevate inadeguatezze al controllo. </t>
  </si>
  <si>
    <t>Base di rischio -&gt;</t>
  </si>
  <si>
    <t>Criteri di accettazione del rischio</t>
  </si>
  <si>
    <t>Trattamento (volontario o inconsapevole) non consentito di dati (personali)</t>
  </si>
  <si>
    <t>RI</t>
  </si>
  <si>
    <t>29151-A.3.1 Consenso (raccolta)</t>
  </si>
  <si>
    <t>29151-A.3.2 Scelta e diritto di opposizione</t>
  </si>
  <si>
    <t>29151-A.3.2-ADD Consenso (gestione)</t>
  </si>
  <si>
    <t>29151-A.4.1 Legittimità delle finalità</t>
  </si>
  <si>
    <t>29151-A.4.2 Specifica delle finalità</t>
  </si>
  <si>
    <t>29151-A.5 Limitazione della raccolta dei dati</t>
  </si>
  <si>
    <t>29151-A.6 Minimizzazione dei dati</t>
  </si>
  <si>
    <t>29151-A.7.1 Limitazione dell’uso, conservazione (oblio) e divulgazione</t>
  </si>
  <si>
    <t>29151-A.7.3 Notifica della divulgazione e delle violazioni (data breach)</t>
  </si>
  <si>
    <t>29151-A.7.4 Registrazione della divulgazione</t>
  </si>
  <si>
    <t>29151-A.7.5 Registrazione dei fornitori</t>
  </si>
  <si>
    <t>29151-A.8 Accuratezza e qualità</t>
  </si>
  <si>
    <t>29151-A.9.1 Informativa</t>
  </si>
  <si>
    <t>29151-A.9.2 Apertura e trasparenza</t>
  </si>
  <si>
    <t>29151-A.10.1 Accesso ai dati da parte dell’interessato</t>
  </si>
  <si>
    <t>29151-A.10.2 Diritto di rettifica</t>
  </si>
  <si>
    <t>29151-A.10.3 Gestione dei reclami</t>
  </si>
  <si>
    <t>29151-A.11.2 Privacy impact assessment</t>
  </si>
  <si>
    <t>29151-A.11.3-ADD Rapporti con i clienti (titolari)</t>
  </si>
  <si>
    <t>29151-A.11.3 Requisiti per i fornitori</t>
  </si>
  <si>
    <t>29151-A.11.4 Monitoraggio e audit</t>
  </si>
  <si>
    <t>29151-A.11.5 Sensibilizzazione e formazione</t>
  </si>
  <si>
    <t>29151-A.11.6 Reporting</t>
  </si>
  <si>
    <t>29151-A.13.2 Trasferimenti extra-UE</t>
  </si>
  <si>
    <t>29151-A.11.3-ADD Rapporti con i clienti (titolari e super-fornitori)</t>
  </si>
  <si>
    <t>Veros.</t>
  </si>
  <si>
    <t>Rischio Privacy</t>
  </si>
  <si>
    <t>Distruzione non aut.</t>
  </si>
  <si>
    <t>Perdita non aut.</t>
  </si>
  <si>
    <t>Modifica non aut.</t>
  </si>
  <si>
    <t>Divulgazione non aut.</t>
  </si>
  <si>
    <t>Accesso n/a a dati trasmessi</t>
  </si>
  <si>
    <t>Accesso n/a a dati conservati</t>
  </si>
  <si>
    <t>Liv. rischio</t>
  </si>
  <si>
    <t>X</t>
  </si>
  <si>
    <t>Calcolo del livello di rischio privacy</t>
  </si>
  <si>
    <t>Questo foglio è generato automaticamente, tranne la colonna di analisi che va compilata dove il rischio non è basso.</t>
  </si>
  <si>
    <t>Analisi (accettazione o mitigazione)</t>
  </si>
  <si>
    <t>V 4.4</t>
  </si>
  <si>
    <t>Unità organizzativa</t>
  </si>
  <si>
    <t>Interessati</t>
  </si>
  <si>
    <t>Trattamento e finalità</t>
  </si>
  <si>
    <t>Tipi di dati personali</t>
  </si>
  <si>
    <t>Destinatari</t>
  </si>
  <si>
    <t>Tempi di conservazione</t>
  </si>
  <si>
    <t>Base giuridica per il trattamento</t>
  </si>
  <si>
    <t>Fulmini e scariche atmosferiche</t>
  </si>
  <si>
    <t>Guasto aria condizionata o sistemi di raffreddamento</t>
  </si>
  <si>
    <t>Malfunzionamento nei componenti di rete</t>
  </si>
  <si>
    <t>Interruzione nei collegamenti di rete (inclusi danni alle linee di TLC)</t>
  </si>
  <si>
    <t>Interruzione di servizi erogati riconducibili ai fornitori esterni  (inclusi ISP, CSP, DR site,  supporto tecnico specialistico, esternalizzazione attività). Per esempio a causa di fallimento, chiusura, incidenti.</t>
  </si>
  <si>
    <t>Virus (malware, anche per mobile)</t>
  </si>
  <si>
    <t>Accesso non autorizzato alla rete (anche tramite AP wireless non autorizzati)</t>
  </si>
  <si>
    <t>Uso non autorizzato della rete da parte degli utenti o abuso delle autorizzazioni</t>
  </si>
  <si>
    <t>Uso dei servizi da parte di persone non autorizzate o elevamento di privilegi.</t>
  </si>
  <si>
    <t>Referente</t>
  </si>
  <si>
    <t>Ruolo organizzazione</t>
  </si>
  <si>
    <t>Titolare;
Contitolare;
Responsabile.</t>
  </si>
  <si>
    <t>Versione 27001 + privacy. Allineata alla versione 4.4 di VERA (solo ISO/IEC 27001).
Aggiunta minaccia di trattamento non conforme, inseriti i controlli della ISO/IEC 29151, inserito il tab "Rischi privacy".
NOTA BENE: questo è per la valutazione del rischio. Non è per creare il registro dei trattamenti (quindi il Tab "Informazioni e valutazione" non considera il tipo dei dati, i destinatari, eccetera).
Grazie, per averne riesaminato la bozza, a: Nicola Nuti, Roberto Obialero, Antonio Salis.</t>
  </si>
  <si>
    <t>Vedere tab "Information and evalution", colonna "Base giuridica per il trattamento".</t>
  </si>
  <si>
    <t>I dati sono trattati sulla base di:
- consenso; 
- contratto;
- obblighi legali (p.e. adempimenti contabili e amministrativi);
- salvaguardia degli interessi vitali di persone;
- interesse pubblico;
- interessi legittimi del titolare (p.e. protezione aziendale, controllo della qualità).</t>
  </si>
  <si>
    <t>Foglio di calcolo per la valutazione del rischio relativo alla protezione dei dati personali</t>
  </si>
  <si>
    <r>
      <rPr>
        <b/>
        <sz val="10"/>
        <rFont val="Calibri"/>
        <family val="2"/>
        <scheme val="minor"/>
      </rPr>
      <t>Organizzazione</t>
    </r>
    <r>
      <rPr>
        <sz val="10"/>
        <rFont val="Calibri"/>
        <family val="2"/>
        <scheme val="minor"/>
      </rPr>
      <t xml:space="preserve">
I dati non presentano particolari requisiti di riservatezza.
I dati sono pubblici.
</t>
    </r>
    <r>
      <rPr>
        <b/>
        <sz val="10"/>
        <rFont val="Calibri"/>
        <family val="2"/>
        <scheme val="minor"/>
      </rPr>
      <t>Interessati</t>
    </r>
    <r>
      <rPr>
        <sz val="10"/>
        <rFont val="Calibri"/>
        <family val="2"/>
        <scheme val="minor"/>
      </rPr>
      <t xml:space="preserve">
La mancanza di riservatezza ha impatti lievi (p.e. fastidio) sulla vita sociale o personale degli interessati in termini di:
- perdita di autonomia;
- esclusione;
- perdita di liberta;
- danni fisici;
- stigmatizzazione;
- squilibrio di potere;
- perdita di fiducia;
- perdita economica.</t>
    </r>
  </si>
  <si>
    <t>Per i dati sui server e sui database, per i pc e i dispositivi portatili (p.e. smartphone e tablet), per le memorie rimovibili (p.e. chiavi USB), per la trasmissione.</t>
  </si>
  <si>
    <t>Inclusi armadi (archivi) per i documenti cartacei.</t>
  </si>
  <si>
    <t>Include il privacy-by-design.</t>
  </si>
  <si>
    <t>Patching</t>
  </si>
  <si>
    <t>Firewall, VLAN, eccetera.</t>
  </si>
  <si>
    <t>Disaster recovery (non solo informatico).</t>
  </si>
  <si>
    <t>Include l'anonimizzazione e pseudo-anonimizzazione.</t>
  </si>
  <si>
    <t>Persone che hanno assegnato i valori.
Includere anche le responsabilità del trattamento.</t>
  </si>
  <si>
    <t>Riportare anche, se il caso, il ciclo di vita dei dati (soprattutto per PIA).</t>
  </si>
  <si>
    <t>Vulnerability assessment e penetration test.</t>
  </si>
  <si>
    <t>NOTA: le misure sono ricavate da ISO/IEC 27001 e ISO/IEC 29151.</t>
  </si>
  <si>
    <t>27001-A.05.01.01 Politiche per la sicurezza delle informazioni</t>
  </si>
  <si>
    <t>27001-A.06.01.01 Ruoli e responsabilità per la sicurezza delle informazioni</t>
  </si>
  <si>
    <t>27001-A.06.01.05 Sicurezza delle informazioni nella gestione dei progetti</t>
  </si>
  <si>
    <t>27001-A.07.01.02 Termini e condizioni di impiego</t>
  </si>
  <si>
    <t>27001-A.07.02.03 Processo disciplinare</t>
  </si>
  <si>
    <t>27001-A.07.03.01 Cessazione o variazione delle responsabilità durante il rapporto di lavoro</t>
  </si>
  <si>
    <t>27001-A.08.01.01 Inventario degli asset</t>
  </si>
  <si>
    <t>27001-A.08.01.03 Utilizzo accettabile degli asset</t>
  </si>
  <si>
    <t>27001-A.08.03.02 Dismissione dei supporti</t>
  </si>
  <si>
    <t>27001-A.09.02.01 Registrazione e de-registrazione degli utenti</t>
  </si>
  <si>
    <t>27001-A.09.02.02 Provisioning degli accessi degli utenti</t>
  </si>
  <si>
    <t>27001-A.09.02.03 Gestione dei diritti di accesso privilegiato</t>
  </si>
  <si>
    <t>27001-A.09.02.04 Gestione delle informazioni segrete di autenticazione degli utenti</t>
  </si>
  <si>
    <t>27001-A.09.02.05 Riesame dei diritti di accesso degli utenti</t>
  </si>
  <si>
    <t>27001-A.09.02.06 Rimozione o adattamento dei diritti di accesso</t>
  </si>
  <si>
    <t>27001-A.10.01.01 Politica sull’uso dei controlli crittografici</t>
  </si>
  <si>
    <t>27001-A.11.01.02 Controlli di accesso fisico</t>
  </si>
  <si>
    <t>27001-A.11.01.03 Rendere sicuri uffici, locali e strutture</t>
  </si>
  <si>
    <t>27001-A.11.02.07 Dismissione sicura o riutilizzo delle apparecchiature</t>
  </si>
  <si>
    <t>27001-A.12.01.02 Gestione dei cambiamenti (sistemistici)</t>
  </si>
  <si>
    <t>27001-A.12.02.01 Controlli contro il malware</t>
  </si>
  <si>
    <t>27001-A.12.03.01 Backup delle informazioni</t>
  </si>
  <si>
    <t>27001-A.12.04.01 Raccolta di log degli eventi (e monitoraggio)</t>
  </si>
  <si>
    <t>27001-A.12.04.02 Protezione delle informazioni di log</t>
  </si>
  <si>
    <t>27001-A.12.04.03 Log di amministratori e operatori</t>
  </si>
  <si>
    <t>27001-A.12.04.04 Sincronizzazione degli orologi</t>
  </si>
  <si>
    <t>27001-A.12.06.01 Gestione delle vulnerabilità tecniche</t>
  </si>
  <si>
    <t>27001-A.13.01.01 Controlli di rete</t>
  </si>
  <si>
    <t>27001-A.13.02.01 Politiche e procedure per il trasferimento delle informazioni</t>
  </si>
  <si>
    <t>27001-A.13.02.03 Messaggistica elettronica</t>
  </si>
  <si>
    <t>27001-A.13.02.04 Accordi di riservatezza o di non divulgazione</t>
  </si>
  <si>
    <t>27001-A.14.01.01 Analisi e specifica dei requisiti per la sicurezza delle informazioni</t>
  </si>
  <si>
    <t>27001-A.14.02.02 Procedure per il controllo dei cambiamenti di sistema</t>
  </si>
  <si>
    <t>27001-A.14.02.08 Test di sicurezza dei sistemi</t>
  </si>
  <si>
    <t>27001-A.14.03.01 Protezione dei dati di test</t>
  </si>
  <si>
    <t>27001-A.16.01.01 Gestione degli incidenti: Responsabilità e procedure</t>
  </si>
  <si>
    <t>27001-A.17.02.01 Disponibilità delle strutture per l’elaborazione delle informazioni</t>
  </si>
  <si>
    <t>27001-A.18.02.03 Verifica tecnica della conformità</t>
  </si>
  <si>
    <t>Documento riservato per la Direzione, i partecipanti alla valutazione del rischio privacy, consulenti e auditor per la privacy.</t>
  </si>
  <si>
    <t>Procedura per il personale: a chi segnalare l'incidente, chi lo tratta.
Procedura per gestire il data breach.</t>
  </si>
  <si>
    <t>Procedura di audit (interni e presso i processor).
Attuazione della procedura.</t>
  </si>
  <si>
    <t>Al personale (con anche le modalità di controllo dei sistemi informatici), ai clienti, agli utenti.</t>
  </si>
  <si>
    <t>Da includere anche in 27001-A.08.01.03.</t>
  </si>
  <si>
    <t>Regole al personale anche relative a: 
- uso (segretezza e esclusività) delle credenziali;
- casi di assenza dell'utente;
- uso dei dispositivi portatili; 
- BYOD;
- uso dispositivi da remoto o fuori sede;
- uso delle memorie rimobili (e loro trasporto, cifratura);
- uso dei cellulari (non parlare di cose riservate in luoghi pubblici);
- uso di Internet;
- uso dell'email;
- modalità di trasmissione dei dati (p.e. non usare cloud pubblici);
- scrivania pulita e schermo pulito, blocco dei pc quando non usati;
- trasporto (p.e. dei documenti cartacei), eccetera.</t>
  </si>
  <si>
    <t>Esclusività della user-id.
User-id personale.
Processo di assegnazione, cambio e dismissione utenza.
Blocco per inattività (6 mesi).</t>
  </si>
  <si>
    <r>
      <rPr>
        <b/>
        <sz val="10"/>
        <rFont val="Calibri"/>
        <family val="2"/>
        <scheme val="minor"/>
      </rPr>
      <t>Organizzazione</t>
    </r>
    <r>
      <rPr>
        <sz val="10"/>
        <rFont val="Calibri"/>
        <family val="2"/>
        <scheme val="minor"/>
      </rPr>
      <t xml:space="preserve">
I dati devono essere riservati per ragioni di business (concorrenza sleale, danni all’immagine), ma un’eventuale loro diffusione non ha elevati impatti sul business dell'organizzazione, sul rispetto della normativa vigente o sull'immagine dell'organizzazione.
</t>
    </r>
    <r>
      <rPr>
        <b/>
        <sz val="10"/>
        <rFont val="Calibri"/>
        <family val="2"/>
        <scheme val="minor"/>
      </rPr>
      <t>Interessati</t>
    </r>
    <r>
      <rPr>
        <sz val="10"/>
        <rFont val="Calibri"/>
        <family val="2"/>
        <scheme val="minor"/>
      </rPr>
      <t xml:space="preserve">
La mancanza di riservatezza ha impatti, non critici e che creano piccole difficoltà (p.e.  costi, paura, incomprensioni, stress, malanni minori) a causa degli effetti sulla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</si>
  <si>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 xml:space="preserve">Organizzazione
</t>
    </r>
    <r>
      <rPr>
        <sz val="10"/>
        <rFont val="Calibri"/>
        <family val="2"/>
        <scheme val="minor"/>
      </rPr>
      <t xml:space="preserve">I dati non sono oggetto di transazioni di tipo economico,  finanziario o sanitarie con impatti sul business di un’impresa.
La mancanza di integrità dei dati non ha elevati impatti sulle attività operative o sul rispetto della normativa vigente.
</t>
    </r>
    <r>
      <rPr>
        <b/>
        <sz val="10"/>
        <rFont val="Calibri"/>
        <family val="2"/>
        <scheme val="minor"/>
      </rPr>
      <t>Interessati</t>
    </r>
    <r>
      <rPr>
        <sz val="10"/>
        <rFont val="Calibri"/>
        <family val="2"/>
        <scheme val="minor"/>
      </rPr>
      <t xml:space="preserve">
La mancanza di integrità ha impatti, non critici e che creano piccole difficoltà (p.e.  costi, mancato accesso a servizi, incomprensioni, stress, malanni minori), a causa degli effetti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</si>
  <si>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L’indisponibilità dei dati oltre i tempi stabiliti contrattualmente comporta multe o penali non particolarmente rilevanti.
</t>
    </r>
    <r>
      <rPr>
        <b/>
        <sz val="10"/>
        <rFont val="Calibri"/>
        <family val="2"/>
        <scheme val="minor"/>
      </rPr>
      <t>Interessati</t>
    </r>
    <r>
      <rPr>
        <sz val="10"/>
        <rFont val="Calibri"/>
        <family val="2"/>
        <scheme val="minor"/>
      </rPr>
      <t xml:space="preserve">
La mancanza di disponibilità ha impatti, non critici e che creano piccole difficoltà (p.e.  costi, mancato accesso a servizi, incomprensioni, stress, malanni minori), a causa degli effetti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</si>
  <si>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I dati non sono oggetto di transazioni di tipo economico,  finanziario o sanitarie con impatti sul business di un’impresa.
La mancanza di integrità dei dati ha elevati impatti sulle attività operative o sul rispetto della normativa vigente.
</t>
    </r>
    <r>
      <rPr>
        <b/>
        <sz val="10"/>
        <rFont val="Calibri"/>
        <family val="2"/>
        <scheme val="minor"/>
      </rPr>
      <t>Interessati</t>
    </r>
    <r>
      <rPr>
        <sz val="10"/>
        <rFont val="Calibri"/>
        <family val="2"/>
        <scheme val="minor"/>
      </rPr>
      <t xml:space="preserve">
La mancanza di integrità ha elevato impatto (esempi: fondi non disponibili, blocco da parte di enti economici, danni alla proprietà, perdita del posto di lavoro, denunce, peggioramento della salute) sulla vita sociale o personale degli interessati.</t>
    </r>
  </si>
  <si>
    <r>
      <rPr>
        <b/>
        <sz val="10"/>
        <rFont val="Calibri"/>
        <family val="2"/>
        <scheme val="minor"/>
      </rPr>
      <t>Organizzazione</t>
    </r>
    <r>
      <rPr>
        <sz val="10"/>
        <rFont val="Calibri"/>
        <family val="2"/>
        <scheme val="minor"/>
      </rPr>
      <t xml:space="preserve">
I dati devono essere riservati per ragioni di business (concorrenza sleale, danni all’immagine) e un’eventuale loro diffusione ha elevati impatti sul business dell'organizzazione, sul rispetto della normativa vigente o sull'immagine dell'organizzazione.
</t>
    </r>
    <r>
      <rPr>
        <b/>
        <sz val="10"/>
        <rFont val="Calibri"/>
        <family val="2"/>
        <scheme val="minor"/>
      </rPr>
      <t>Interessati</t>
    </r>
    <r>
      <rPr>
        <sz val="10"/>
        <rFont val="Calibri"/>
        <family val="2"/>
        <scheme val="minor"/>
      </rPr>
      <t xml:space="preserve">
La mancanza di riservatezza ha elevato impatto (esempi: fondi non disponibili, blocco da parte di enti economici, danni alla proprietà, perdita del posto di lavoro, denunce, peggioramento della salute) che può essere superato con difficioltà sulla vita sociale o personale degli interessati.</t>
    </r>
  </si>
  <si>
    <r>
      <rPr>
        <b/>
        <sz val="10"/>
        <rFont val="Calibri"/>
        <family val="2"/>
        <scheme val="minor"/>
      </rPr>
      <t>Organizzazione</t>
    </r>
    <r>
      <rPr>
        <sz val="10"/>
        <rFont val="Calibri"/>
        <family val="2"/>
        <scheme val="minor"/>
      </rPr>
      <t xml:space="preserve">
L’indisponibilità dei dati oltre i tempi stabiliti contrattualmente comporta multe o penali rilevanti.
</t>
    </r>
    <r>
      <rPr>
        <b/>
        <sz val="10"/>
        <rFont val="Calibri"/>
        <family val="2"/>
        <scheme val="minor"/>
      </rPr>
      <t>Interessati</t>
    </r>
    <r>
      <rPr>
        <sz val="10"/>
        <rFont val="Calibri"/>
        <family val="2"/>
        <scheme val="minor"/>
      </rPr>
      <t xml:space="preserve">
La mancanza di </t>
    </r>
    <r>
      <rPr>
        <b/>
        <sz val="10"/>
        <rFont val="Calibri"/>
        <family val="2"/>
        <scheme val="minor"/>
      </rPr>
      <t>disponibilità</t>
    </r>
    <r>
      <rPr>
        <sz val="10"/>
        <rFont val="Calibri"/>
        <family val="2"/>
        <scheme val="minor"/>
      </rPr>
      <t xml:space="preserve"> ha elevato impatto (esempi: fondi non disponibili, blocco da parte di enti economici, danni alla proprietà, perdita del posto di lavoro, denunce, peggioramento della salute) sulla vita sociale o personale degli interessati.</t>
    </r>
  </si>
  <si>
    <r>
      <rPr>
        <b/>
        <sz val="10"/>
        <rFont val="Calibri"/>
        <family val="2"/>
        <scheme val="minor"/>
      </rPr>
      <t>Organizzazione</t>
    </r>
    <r>
      <rPr>
        <sz val="10"/>
        <rFont val="Calibri"/>
        <family val="2"/>
        <scheme val="minor"/>
      </rPr>
      <t xml:space="preserve">
La diffusione delle informazioni ha elevati impatti sul business dell'organizzazione o sul rispetto della normativa vigente o sull'immagine dell'organizzazione tali da compromettere la sostenibilità dell'organizzazione.
</t>
    </r>
    <r>
      <rPr>
        <b/>
        <sz val="10"/>
        <rFont val="Calibri"/>
        <family val="2"/>
        <scheme val="minor"/>
      </rPr>
      <t>Interessati</t>
    </r>
    <r>
      <rPr>
        <sz val="10"/>
        <rFont val="Calibri"/>
        <family val="2"/>
        <scheme val="minor"/>
      </rPr>
      <t xml:space="preserve">
La mancanza di riservatezza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</si>
  <si>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r>
      <rPr>
        <b/>
        <sz val="10"/>
        <rFont val="Calibri"/>
        <family val="2"/>
        <scheme val="minor"/>
      </rPr>
      <t>Organizzazione</t>
    </r>
    <r>
      <rPr>
        <sz val="10"/>
        <rFont val="Calibri"/>
        <family val="2"/>
        <scheme val="minor"/>
      </rPr>
      <t xml:space="preserve">
La mancanza di integrità delle informazioni ha elevati impatti sul business aziendale o sul rispetto della normativa vigente tali da compromettere la sostenibilità dell'organizzazione.
</t>
    </r>
    <r>
      <rPr>
        <b/>
        <sz val="10"/>
        <rFont val="Calibri"/>
        <family val="2"/>
        <scheme val="minor"/>
      </rPr>
      <t>Interessati</t>
    </r>
    <r>
      <rPr>
        <sz val="10"/>
        <rFont val="Calibri"/>
        <family val="2"/>
        <scheme val="minor"/>
      </rPr>
      <t xml:space="preserve">
La mancanza di integrità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</si>
  <si>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r>
      <rPr>
        <b/>
        <sz val="10"/>
        <rFont val="Calibri"/>
        <family val="2"/>
        <scheme val="minor"/>
      </rPr>
      <t>Organizzazione</t>
    </r>
    <r>
      <rPr>
        <sz val="10"/>
        <rFont val="Calibri"/>
        <family val="2"/>
        <scheme val="minor"/>
      </rPr>
      <t xml:space="preserve">
L’indisponibilità dei dati oltre i tempi stabiliti contrattualmente comporta multe o penali che mettono in pericolo la sostenibilità economica e di immagine o hanno impatti sulla sicurezza delle persone fisiche.
</t>
    </r>
    <r>
      <rPr>
        <b/>
        <sz val="10"/>
        <rFont val="Calibri"/>
        <family val="2"/>
        <scheme val="minor"/>
      </rPr>
      <t>Interessati</t>
    </r>
    <r>
      <rPr>
        <sz val="10"/>
        <rFont val="Calibri"/>
        <family val="2"/>
        <scheme val="minor"/>
      </rPr>
      <t xml:space="preserve">
La mancanza di disponibilità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</si>
  <si>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t>Livello di rischio "puro"</t>
  </si>
  <si>
    <t>Livello di rischio calcolato secondo "Handbook on Security of Personal Data Processing" di ENISA del dicembre 2017.</t>
  </si>
  <si>
    <t>Impatto (Max RID):</t>
  </si>
  <si>
    <t>Rischio "puro"</t>
  </si>
  <si>
    <t>NA</t>
  </si>
  <si>
    <t>Processo con responsabilità per autorizzare i cambiamenti.
Include il privacy-by-design quando si stabiliscono i requisiti.</t>
  </si>
  <si>
    <t>Backup e prove di restore.
Sicurezza dei backup (anche fisica).
Monitoraggio del successo dei backup.</t>
  </si>
  <si>
    <t>Processo con responsabilità per autorizzare i cambiamenti.
Regole e procedure allo stato dell'arte.
Include il privacy-by-design quando si stabiliscono i requisiti.
Include il controllo dei file temporanei tra i requisiti.</t>
  </si>
  <si>
    <t>Inclusa figura del DPO o comunque dei "referenti privacy".
Segregazione dei compiti.</t>
  </si>
  <si>
    <t>Questo controllo è per i documenti e le memorie come chiavi USB, CD e DVD, nastri (per i dispositivi, vedere A.11.02.07) e per i supporti non digitali (carta da distruggere con distruggi-documenti).
Include anche la gestione dei documenti in bozza.
Include anche la restituzione o distruzione dei dati al termine delle operazioni.</t>
  </si>
  <si>
    <t>Considerare anche la cancellazione da remoto.</t>
  </si>
  <si>
    <t>Elenco AdS e loro scelta.
Uso limitato delle utenze di amministrazione, quelle "condivise", quelle "di servizio".
Persone e processi informatici con principio di least privilege.
Gli utenti non dovrebbero avere i permessi per modificare i loro pc.
I dispositivi portatili, se il caso, dovrebbero avere una partizione separata per gli usi personali.</t>
  </si>
  <si>
    <t>Ossia: Gestione delle password (o PIN o passphrase) degli utenti.
- In automatico, per la password: modifica al primo utilizzo, lunghezza, complessità.
- Modifica password al primo utilizzo.
- Blocco al n tentativo sbagliato.
Da considerare anche l'autenticazione a 2 fattori.</t>
  </si>
  <si>
    <t>Processo con responsabilità.
Autorizzazioni con principio need-to-know.
Per dati particolarmente critici, bloccare l'uso di memorie rimovilbili dai pc.</t>
  </si>
  <si>
    <t>Rischio ENISA</t>
  </si>
  <si>
    <t>Per la PIA deve essere indicato se il rischio è elevato per avviare la consultazione preventiva.</t>
  </si>
  <si>
    <t>Nel caso si voglia usare il metodo proposto da ENISA, usare direttamente i controlli ENISA e non gli altri tab.</t>
  </si>
  <si>
    <t>NOTA: da non usare se si vuole adottare il metodo ENISA.</t>
  </si>
  <si>
    <t>Rischio "puro" qualitativo</t>
  </si>
  <si>
    <t>Livello di rischio per PIA e consultazione preventiva</t>
  </si>
  <si>
    <t>In questo caso, il rischio è "elevato" se massimo per valore delle informazioni (valore 4) e per verosimiglianza della minaccia (valore 3, senza considerare le misure attuate).</t>
  </si>
  <si>
    <t>LEVEL</t>
  </si>
  <si>
    <t xml:space="preserve">MEASURE CATEGORY </t>
  </si>
  <si>
    <t xml:space="preserve">MEASURE
IDENTIFIER </t>
  </si>
  <si>
    <t xml:space="preserve">MEASURE DESCRIPTION </t>
  </si>
  <si>
    <t xml:space="preserve">RELEVANT  ISO/IEC 27001: 2013 CONTROL </t>
  </si>
  <si>
    <t>L</t>
  </si>
  <si>
    <t xml:space="preserve">Security policy and procedures for the protection of personal data </t>
  </si>
  <si>
    <t xml:space="preserve">A.1 </t>
  </si>
  <si>
    <t xml:space="preserve">The organization should document its policy with regards to personal data processing as part of its information security policy. </t>
  </si>
  <si>
    <t xml:space="preserve">A.5 Security policy  </t>
  </si>
  <si>
    <t xml:space="preserve">A.2 </t>
  </si>
  <si>
    <t xml:space="preserve">The security policy should be reviewed and revised, if necessary, on an annual basis. </t>
  </si>
  <si>
    <t xml:space="preserve">Roles and responsibilities </t>
  </si>
  <si>
    <t xml:space="preserve">B.1 </t>
  </si>
  <si>
    <t xml:space="preserve">Roles and responsibilities related to the processing of personal data should be clearly defined and allocated in accordance with the security policy. </t>
  </si>
  <si>
    <t xml:space="preserve">A.6.1.1 Information security roles and responsibilities  </t>
  </si>
  <si>
    <t xml:space="preserve">B.2 </t>
  </si>
  <si>
    <t xml:space="preserve">During internal re-organizations or terminations and change of employment, revocation of rights and responsibilities with respective hand over procedures should be clearly defined. </t>
  </si>
  <si>
    <t xml:space="preserve">Access control policy  </t>
  </si>
  <si>
    <t xml:space="preserve">C.1 </t>
  </si>
  <si>
    <t xml:space="preserve">Specific access control rights should be allocated to each role (involved in the processing of personal data) following the need to know principle. </t>
  </si>
  <si>
    <t xml:space="preserve">A.9.1.1 Access control policy </t>
  </si>
  <si>
    <t xml:space="preserve">Resource/asset management </t>
  </si>
  <si>
    <t xml:space="preserve">D.1 </t>
  </si>
  <si>
    <t xml:space="preserve">The organization should have a register of the IT resources used for the processing of personal data (hardware, software, and network). The register could include at least the following information: IT resource, type (e.g. server, workstation), location (physical or electronic). A specific person should be assigned the task of maintaining and updating the register (e.g. IT officer). </t>
  </si>
  <si>
    <t xml:space="preserve">A.8 Asset management </t>
  </si>
  <si>
    <t xml:space="preserve">D.2 </t>
  </si>
  <si>
    <t xml:space="preserve">IT resources should be reviewed and updated on regular basis. </t>
  </si>
  <si>
    <t xml:space="preserve">Change management </t>
  </si>
  <si>
    <t xml:space="preserve">E.1 </t>
  </si>
  <si>
    <t xml:space="preserve">The organization should make sure that all changes to the IT system are registered and monitored by a specific person (e.g. IT or security officer). Regular monitoring of this process should take place. </t>
  </si>
  <si>
    <t xml:space="preserve">A. 12.1 Operational procedures and responsibilities  </t>
  </si>
  <si>
    <t xml:space="preserve">E.2 </t>
  </si>
  <si>
    <t xml:space="preserve">Software development should be performed in a special environment that is not connected to the IT system used for the processing of personal data. When testing is needed, dummy data should be used (not real data). In cases that this is not possible, specific procedures should be in place for the protection of personal data used in testing. </t>
  </si>
  <si>
    <t xml:space="preserve">Data processors </t>
  </si>
  <si>
    <t xml:space="preserve">F.1 </t>
  </si>
  <si>
    <t xml:space="preserve">Formal guidelines and procedures covering the processing of personal data by data processors (contractors/outsourcing) should be defined, documented and agreed between the data controller and the data processor prior to the commencement of the processing activities. These guidelines and procedures should mandatorily establish the same level of personal data security as mandated in the organization’s security policy. </t>
  </si>
  <si>
    <t xml:space="preserve">A.15 Supplier relationships </t>
  </si>
  <si>
    <t xml:space="preserve">F.2 </t>
  </si>
  <si>
    <t xml:space="preserve">Upon finding out of a personal data breach, the data processor shall notify the controller without undue delay.  </t>
  </si>
  <si>
    <t xml:space="preserve">F.3 </t>
  </si>
  <si>
    <t xml:space="preserve">Formal requirements and obligations should be formally agreed between the data controller and the data processor. The data processor should provide sufficient documented evidence of compliance. </t>
  </si>
  <si>
    <t xml:space="preserve">Incidents handling / Personal data breaches </t>
  </si>
  <si>
    <t xml:space="preserve">G.1 </t>
  </si>
  <si>
    <t xml:space="preserve">An incident response plan with detailed procedures should be defined to ensure effective and orderly response to incidents pertaining personal data. </t>
  </si>
  <si>
    <t xml:space="preserve">A.16 Information security incident management  </t>
  </si>
  <si>
    <t xml:space="preserve">G.2 </t>
  </si>
  <si>
    <t xml:space="preserve">Personal data breaches should be reported immediately to the management. Notification procedures for the reporting of the breaches to competent authorities and data subjects should be in place, following art. 33 and 34 GDPR. </t>
  </si>
  <si>
    <t xml:space="preserve">Business continuity </t>
  </si>
  <si>
    <t xml:space="preserve">H.1 </t>
  </si>
  <si>
    <t xml:space="preserve">The organization should establish the main procedures and controls to be followed in order to ensure the required level of continuity and availability of the IT system processing personal data (in the event of an incident/personal data breach). </t>
  </si>
  <si>
    <t>A. 17 Information security aspects of business continuity  management</t>
  </si>
  <si>
    <t xml:space="preserve">Confidentiality of personnel </t>
  </si>
  <si>
    <t xml:space="preserve">I.1 </t>
  </si>
  <si>
    <t xml:space="preserve">The organization should ensure that all employees understand their responsibilities and obligations related to the processing of personal data. Roles and responsibilities should be clearly communicated during the pre-employment and/or induction process. </t>
  </si>
  <si>
    <t xml:space="preserve">A.7 Human resource security </t>
  </si>
  <si>
    <t xml:space="preserve">Training </t>
  </si>
  <si>
    <t xml:space="preserve">J.1 </t>
  </si>
  <si>
    <t xml:space="preserve">The organization should ensure that all employees are adequately informed about the security controls of the IT system that relate to their everyday work. Employees involved in the processing of personal data should also be properly informed about relevant data protection requirements and legal obligations through regular awareness campaigns.   </t>
  </si>
  <si>
    <t>A.7.2.2 Information security awareness, education and training</t>
  </si>
  <si>
    <t xml:space="preserve">Access control and authentication </t>
  </si>
  <si>
    <t xml:space="preserve">K.1 </t>
  </si>
  <si>
    <t xml:space="preserve">An access control system applicable to all users accessing the IT system should be implemented. The system should allow creating, approving, reviewing and deleting user accounts. </t>
  </si>
  <si>
    <t xml:space="preserve">A.9 Access control </t>
  </si>
  <si>
    <t xml:space="preserve">K.2 </t>
  </si>
  <si>
    <t xml:space="preserve">The use of common user accounts should be avoided. In cases where this is necessary, it should be ensured that all users of the common account have the same roles and responsibilities. </t>
  </si>
  <si>
    <t xml:space="preserve">K.3 </t>
  </si>
  <si>
    <t xml:space="preserve">An authentication mechanism should be in place, allowing access to the IT system (based on the access control policy and system). As a minimum a username/password combination should be used. Passwords should respect a certain (configurable) level of complexity. </t>
  </si>
  <si>
    <t xml:space="preserve">K.4 </t>
  </si>
  <si>
    <t xml:space="preserve">The access control system should have the ability to detect and not allow the usage of passwords that don’t respect a certain (configurable) level of complexity. </t>
  </si>
  <si>
    <t xml:space="preserve">Logging and monitoring </t>
  </si>
  <si>
    <t xml:space="preserve">L.1 </t>
  </si>
  <si>
    <t xml:space="preserve">Log files should be activated for each system/application used for the processing of personal data. They should include all types of access to data (view, modification, deletion).  </t>
  </si>
  <si>
    <t xml:space="preserve">A.12.4 Logging and monitoring </t>
  </si>
  <si>
    <t xml:space="preserve">L.2 </t>
  </si>
  <si>
    <t xml:space="preserve">Log files should be timestamped and adequately protected against tampering and unauthorized access. Clocks should be synchronised to a single reference time source </t>
  </si>
  <si>
    <t xml:space="preserve">Server/Database security </t>
  </si>
  <si>
    <t xml:space="preserve">M.1 </t>
  </si>
  <si>
    <t xml:space="preserve">Database and applications servers should be configured to run using a separate account, with minimum OS privileges to function correctly. </t>
  </si>
  <si>
    <t xml:space="preserve">A. 12 Operations security </t>
  </si>
  <si>
    <t xml:space="preserve">M.2 </t>
  </si>
  <si>
    <t xml:space="preserve">Database and applications servers should only process the personal data that are actually neededs to process in order to achieve its processing purposes. </t>
  </si>
  <si>
    <t xml:space="preserve">Workstation security </t>
  </si>
  <si>
    <t xml:space="preserve">N.1 </t>
  </si>
  <si>
    <t xml:space="preserve">Users should not be able to deactivate or bypass security settings. </t>
  </si>
  <si>
    <t xml:space="preserve">A. 14.1 Security requirements of information systems </t>
  </si>
  <si>
    <t xml:space="preserve">N.2 </t>
  </si>
  <si>
    <t xml:space="preserve">Anti-virus applications and detection signatures should be configured on a weekly basis. </t>
  </si>
  <si>
    <t xml:space="preserve">N.3 </t>
  </si>
  <si>
    <t xml:space="preserve">Users should not have privileges to install or deactivate unauthorized software applications. </t>
  </si>
  <si>
    <t xml:space="preserve">N.4 </t>
  </si>
  <si>
    <t xml:space="preserve">The system should have session timeouts when the user has not been active for a certain time period. </t>
  </si>
  <si>
    <t xml:space="preserve">N.5 </t>
  </si>
  <si>
    <t xml:space="preserve">Critical security updates released by the operating system developer should be installed regularly. </t>
  </si>
  <si>
    <t xml:space="preserve">Network/Communication security </t>
  </si>
  <si>
    <t xml:space="preserve">O.1 </t>
  </si>
  <si>
    <t xml:space="preserve">Whenever access is performed through the Internet, communication should be encrypted through cryptographic protocols (TLS/SSL). </t>
  </si>
  <si>
    <t xml:space="preserve">A.13 Communications Security </t>
  </si>
  <si>
    <t xml:space="preserve">Back-ups </t>
  </si>
  <si>
    <t xml:space="preserve">P.1 </t>
  </si>
  <si>
    <t xml:space="preserve">Backup and data restore procedures should be defined, documented and clearly linked to roles and responsibilities.  </t>
  </si>
  <si>
    <t xml:space="preserve">A.12.3 Back-Up </t>
  </si>
  <si>
    <t xml:space="preserve">P.2 </t>
  </si>
  <si>
    <t xml:space="preserve">Backups should be given an appropriate level of physical and environmental protection consistent with the standards applied on the originating data. </t>
  </si>
  <si>
    <t xml:space="preserve">P.3 </t>
  </si>
  <si>
    <t xml:space="preserve">Execution of backups should be monitored to ensure completeness.  </t>
  </si>
  <si>
    <t xml:space="preserve">P.4 </t>
  </si>
  <si>
    <t xml:space="preserve">Full backups should be carried out regularly. </t>
  </si>
  <si>
    <t xml:space="preserve">Mobile/Portable devices </t>
  </si>
  <si>
    <t xml:space="preserve">Q.1 </t>
  </si>
  <si>
    <t xml:space="preserve">Mobile and portable device management procedures should be defined and documented establishing clear rules for their proper use. </t>
  </si>
  <si>
    <t xml:space="preserve">A. 6.2 Mobile devices and teleworking  </t>
  </si>
  <si>
    <t xml:space="preserve">Q.2 </t>
  </si>
  <si>
    <t xml:space="preserve">Mobile devices that are allowed to access the information system should be pre-registered and pre-authorized.  </t>
  </si>
  <si>
    <t xml:space="preserve">Q.3 </t>
  </si>
  <si>
    <t xml:space="preserve">Mobile devices should be subject to the same levels of access control procedures (to the data processing system) as other terminal equipment. </t>
  </si>
  <si>
    <t xml:space="preserve">Application lifecycle security </t>
  </si>
  <si>
    <t xml:space="preserve">R.1 </t>
  </si>
  <si>
    <t xml:space="preserve">During the development lifecycle best practises, state of the art and well acknowledged secure development practices, frameworks or standards should be followed.  </t>
  </si>
  <si>
    <t xml:space="preserve">A.12.6 Technical vulnerability management &amp; A.14.2 Security in development and support </t>
  </si>
  <si>
    <t xml:space="preserve">R.2 </t>
  </si>
  <si>
    <t xml:space="preserve">Specific security requirements should be defined during the early stages of the development lifecycle.  </t>
  </si>
  <si>
    <t>A.12.6 Technical vulnerability management &amp; A.14.2 Security in development and support processes</t>
  </si>
  <si>
    <t xml:space="preserve">R.3 </t>
  </si>
  <si>
    <t xml:space="preserve">Specific technologies and techniques designed for supporting privacy and data protection (also referred to as Privacy Enhancing Technologies (PETs)) should be adopted in analogy to the security requirements.   </t>
  </si>
  <si>
    <t xml:space="preserve">R.4 </t>
  </si>
  <si>
    <t xml:space="preserve">Secure coding standards and practises should be followed.  </t>
  </si>
  <si>
    <t xml:space="preserve">R.5 </t>
  </si>
  <si>
    <t xml:space="preserve">During the development, testing and validation against the implementation of the initial security requirements should be performed.  </t>
  </si>
  <si>
    <t xml:space="preserve">Data deletion/disposal </t>
  </si>
  <si>
    <t xml:space="preserve">S.1 </t>
  </si>
  <si>
    <t xml:space="preserve">Software-based overwriting should be performed on all media prior to their disposal. In cases where this is not possible (CD’s, DVD’s, etc.) physical destruction should be performed.  </t>
  </si>
  <si>
    <t xml:space="preserve">A. 8.3.2 Disposal of media &amp; A.11.2.7 Secure disposal or reuse of equipment </t>
  </si>
  <si>
    <t xml:space="preserve">S.2 </t>
  </si>
  <si>
    <t xml:space="preserve">Shredding of paper and portable media used to store personal data shall be carried out.  </t>
  </si>
  <si>
    <t xml:space="preserve">Physical security </t>
  </si>
  <si>
    <t xml:space="preserve">T.1 </t>
  </si>
  <si>
    <t xml:space="preserve">The physical perimeter of the IT system infrastructure should not be accessible by non-authorized personnel.  </t>
  </si>
  <si>
    <t xml:space="preserve">A.11 – Physical and environmental security </t>
  </si>
  <si>
    <t>M</t>
  </si>
  <si>
    <t xml:space="preserve">A.3 </t>
  </si>
  <si>
    <t xml:space="preserve">The organization should document a separate dedicated security policy with regard to the processing of personal data. The policy should be approved by management and communicated to all employees and relevant external parties </t>
  </si>
  <si>
    <t xml:space="preserve">A.4 </t>
  </si>
  <si>
    <t xml:space="preserve">The security policy should at least refer to: the roles and responsibilities of personnel, the baseline technical and organisation measures adopted for the security of personal data, the data processors or other third parties involved in the processing of personal data. </t>
  </si>
  <si>
    <t xml:space="preserve">A.5 </t>
  </si>
  <si>
    <t xml:space="preserve">An inventory of specific policies/procedures related to the security of personal data should be created and maintained, based on the general security policy. </t>
  </si>
  <si>
    <t xml:space="preserve">B.3 </t>
  </si>
  <si>
    <t xml:space="preserve">Clear appointment of persons in charge of specific security tasks should be performed, including the appointment of a security officer. </t>
  </si>
  <si>
    <t xml:space="preserve">C.2 </t>
  </si>
  <si>
    <t xml:space="preserve">An access control policy should be detailed and documented. The organization should determine in this document the appropriate access control rules, access rights and restrictions for specific user roles towards the processes and procedures related to personal data. </t>
  </si>
  <si>
    <t xml:space="preserve">C.3 </t>
  </si>
  <si>
    <t xml:space="preserve">Segregation of access control roles (e.g. access request, access authorization, access administration) should be clearly defined and documented. </t>
  </si>
  <si>
    <t xml:space="preserve">D.3 </t>
  </si>
  <si>
    <t xml:space="preserve">Roles having access to certain resources should be defined and documented. </t>
  </si>
  <si>
    <t xml:space="preserve">E.3 </t>
  </si>
  <si>
    <t xml:space="preserve">A detailed and documented change policy should be in place. It should include: a process for introducing changes, the roles/users that have change rights, timelines for introducing changes. The change policy should be regularly updated. </t>
  </si>
  <si>
    <t xml:space="preserve">F.4 </t>
  </si>
  <si>
    <t xml:space="preserve">The data controller’s organization should regularly audit the compliance of the data processor to the agreed level of requirements and obligations. </t>
  </si>
  <si>
    <t xml:space="preserve">G.3 </t>
  </si>
  <si>
    <t xml:space="preserve">The incidents’ response plan should be documented, including a list of possible mitigation actions and clear assignment of roles. </t>
  </si>
  <si>
    <t xml:space="preserve">H.2 </t>
  </si>
  <si>
    <t xml:space="preserve">A BCP should be detailed and documented (following the general security policy). It should include clear actions and assignment of roles. </t>
  </si>
  <si>
    <t>A. 17 Information security aspects of business continuity management</t>
  </si>
  <si>
    <t xml:space="preserve">H.3 </t>
  </si>
  <si>
    <t xml:space="preserve">A level of guaranteed service quality should be defined in the BCP for the core business processes that provide for personal data security. </t>
  </si>
  <si>
    <t xml:space="preserve">I.2 </t>
  </si>
  <si>
    <t xml:space="preserve">Prior to up taking their duties employees should be asked to review and agree on the security policy of the organization and sign respective confidentiality and non-disclosure agreements.  </t>
  </si>
  <si>
    <t xml:space="preserve">J.2 </t>
  </si>
  <si>
    <t xml:space="preserve">A.7.2.2 Information security awareness, education and training </t>
  </si>
  <si>
    <t xml:space="preserve">K.5 </t>
  </si>
  <si>
    <t xml:space="preserve">A specific password policy should be defined and documented. The policy should include at least password length, complexity, validity period, as well as number of acceptable unsuccessful login attempts. </t>
  </si>
  <si>
    <t xml:space="preserve">K.6 </t>
  </si>
  <si>
    <t xml:space="preserve">User passwords must be stored in a “hashed” form.  </t>
  </si>
  <si>
    <t xml:space="preserve">L.3 </t>
  </si>
  <si>
    <t xml:space="preserve">Actions of the system administrators and system operators, including addition/deletion/change of user rights should be logged.  </t>
  </si>
  <si>
    <t xml:space="preserve">L.4 </t>
  </si>
  <si>
    <t xml:space="preserve">There should be no possibility of deletion or modification of log files content. Access to the log files should also be logged in addition to monitoring for detecting unusual activity. </t>
  </si>
  <si>
    <t xml:space="preserve">L.5 </t>
  </si>
  <si>
    <t xml:space="preserve">A monitoring system should process the log files and produce reports on the status of the system and notify for potential alerts.  </t>
  </si>
  <si>
    <t xml:space="preserve">M.3 </t>
  </si>
  <si>
    <t xml:space="preserve">Encryption solutions should be considered on specific files or records through software or hardware implementation.  </t>
  </si>
  <si>
    <t xml:space="preserve">M.4 </t>
  </si>
  <si>
    <t xml:space="preserve">Encrypting storage drives should be considered </t>
  </si>
  <si>
    <t xml:space="preserve">M.5 </t>
  </si>
  <si>
    <t xml:space="preserve">Pseudonymization techniques should be applied through separation of data from direct identifiers to avoid linking to data subject without additional information </t>
  </si>
  <si>
    <t xml:space="preserve">N.6 </t>
  </si>
  <si>
    <t xml:space="preserve">Anti-virus applications and detection signatures should be configured on a daily basis. </t>
  </si>
  <si>
    <t xml:space="preserve">O.2 </t>
  </si>
  <si>
    <t xml:space="preserve">Wireless access to the IT system should be allowed only for specific users and processes. It should be protected by encryption mechanisms. </t>
  </si>
  <si>
    <t xml:space="preserve">O.3 </t>
  </si>
  <si>
    <t xml:space="preserve">Remote access to the IT system should in general be avoided. In cases where this is absolutely necessary, it should be performed only under the control and monitoring of a specific person from the organization (e.g. IT administrator/security officer) through pre-defined devices. </t>
  </si>
  <si>
    <t xml:space="preserve">O.4 </t>
  </si>
  <si>
    <t xml:space="preserve">Traffic to and from the IT system should be monitored and controlled through Firewalls and Intrusion Detection Systems. </t>
  </si>
  <si>
    <t xml:space="preserve">P.5 </t>
  </si>
  <si>
    <t xml:space="preserve">Backup media should be regularly tested to ensure that they can be relied upon for emergency use. </t>
  </si>
  <si>
    <t xml:space="preserve">P.6 </t>
  </si>
  <si>
    <t xml:space="preserve">Scheduled incremental backups should be carried out at least on a daily basis. </t>
  </si>
  <si>
    <t xml:space="preserve">P.7 </t>
  </si>
  <si>
    <t xml:space="preserve">Copies of the backup should be securely stored in different locations.  </t>
  </si>
  <si>
    <t xml:space="preserve">P.8 </t>
  </si>
  <si>
    <t xml:space="preserve">In case a third party service for back up storage is used, the copy must be encrypted before being transmitted from the data controller.  </t>
  </si>
  <si>
    <t xml:space="preserve">Q.4 </t>
  </si>
  <si>
    <t xml:space="preserve">Specific roles and responsibilities regarding mobile and portable device management should be clearly defined.  </t>
  </si>
  <si>
    <t xml:space="preserve">Q.5 </t>
  </si>
  <si>
    <t xml:space="preserve">The organization should be able to remotely erase personal data (related to its processing operation) on a mobile device that has been compromised. </t>
  </si>
  <si>
    <t xml:space="preserve">Q.6 </t>
  </si>
  <si>
    <t xml:space="preserve">Mobile devices should support separation of private and business use of the device through secure software containers.  </t>
  </si>
  <si>
    <t xml:space="preserve">Q.7 </t>
  </si>
  <si>
    <t xml:space="preserve">Mobile devices should be physically protected against theft when not in use.  </t>
  </si>
  <si>
    <t xml:space="preserve">R.6 </t>
  </si>
  <si>
    <t xml:space="preserve">Vulnerability assessment, application and infrastructure penetration testing should be performed by a trusted third party prior to the operational adoption. The application shall not be adopted unless the required level of security is achieved. </t>
  </si>
  <si>
    <t xml:space="preserve">R.7 </t>
  </si>
  <si>
    <t xml:space="preserve">Periodic penetration testing should be carried out. </t>
  </si>
  <si>
    <t xml:space="preserve">R.8 </t>
  </si>
  <si>
    <t xml:space="preserve">Information about technical vulnerabilities of information systems being used should be obtained.  </t>
  </si>
  <si>
    <t xml:space="preserve">R.9 </t>
  </si>
  <si>
    <t xml:space="preserve">Software patches should be tested and evaluated before they are installed in an operational environment.  </t>
  </si>
  <si>
    <t xml:space="preserve">S.3 </t>
  </si>
  <si>
    <t xml:space="preserve">Multiple passes of software-based overwriting should be performed on all media before being disposed. </t>
  </si>
  <si>
    <t xml:space="preserve">A. 8.3.2 Disposal of media &amp; A.11.2.7 Secure disposal or reuse of equipment  </t>
  </si>
  <si>
    <t xml:space="preserve">S.4 </t>
  </si>
  <si>
    <t xml:space="preserve">If a third party’s services are used to securely dispose of media or paper based records, a service agreement should be in place and a record of destruction of records should be produced as appropriate.  </t>
  </si>
  <si>
    <t xml:space="preserve">T.2 </t>
  </si>
  <si>
    <t xml:space="preserve">Clear identification, through appropriate means e.g. ID Badges, for all personnel and visitors accessing the premises of the organization should be established, as appropriate. </t>
  </si>
  <si>
    <t xml:space="preserve">T.3 </t>
  </si>
  <si>
    <t xml:space="preserve">Secure zones should be defined and be protected by appropriate entry controls. A physical log book or electronic audit trail of all access should be securely maintained and monitored </t>
  </si>
  <si>
    <t xml:space="preserve">T.4 </t>
  </si>
  <si>
    <t xml:space="preserve">Intruder detection systems should be installed in all security zones. </t>
  </si>
  <si>
    <t xml:space="preserve">T.5 </t>
  </si>
  <si>
    <t xml:space="preserve">Physical barriers should, where applicable, be built to prevent unauthorized physical access. </t>
  </si>
  <si>
    <t xml:space="preserve">T.6 </t>
  </si>
  <si>
    <t xml:space="preserve">Vacant secure areas should be physically locked and periodically reviewed </t>
  </si>
  <si>
    <t xml:space="preserve">T.7 </t>
  </si>
  <si>
    <t xml:space="preserve">An automatic fire suppression system, closed control dedicated air conditioning system and uninterruptible power supply (UPS) should be implemented at the server room </t>
  </si>
  <si>
    <t xml:space="preserve">T.8 </t>
  </si>
  <si>
    <t xml:space="preserve">External party support service personnel should be granted restricted access to secure areas. </t>
  </si>
  <si>
    <t>H</t>
  </si>
  <si>
    <t xml:space="preserve">A.6 </t>
  </si>
  <si>
    <t xml:space="preserve">The security policy should be reviewed and revised, if necessary, on a semester basis. </t>
  </si>
  <si>
    <t xml:space="preserve">B.4 </t>
  </si>
  <si>
    <t xml:space="preserve">The security officer should be formally appointed (documented). The tasks and responsibilities of the security officer should also be clearly set and documented. </t>
  </si>
  <si>
    <t xml:space="preserve">B.5 </t>
  </si>
  <si>
    <t xml:space="preserve">Conflicting duties and areas of responsibility, for examples the roles of security officer, security auditor, and DPO, should considered to be segregated to reduce opportunities for unauthorized or unintentional modification or misuse of personal data.  </t>
  </si>
  <si>
    <t xml:space="preserve">C.4 </t>
  </si>
  <si>
    <t xml:space="preserve">Roles with excessive access rights should be clearly defined and assigned to limited specific members of staff. </t>
  </si>
  <si>
    <t xml:space="preserve">D.4 </t>
  </si>
  <si>
    <t xml:space="preserve">IT resources should be reviewed and updated on annual basis. </t>
  </si>
  <si>
    <t xml:space="preserve">F.5 </t>
  </si>
  <si>
    <t xml:space="preserve">The employees of the data processor who are processing personal data should be subject to specific documented confidentiality/ non-disclosure agreements. </t>
  </si>
  <si>
    <t xml:space="preserve">G.4 </t>
  </si>
  <si>
    <t xml:space="preserve">Incidents and personal data breaches should be recorded along with details regarding the event and subsequent mitigation actions performed. </t>
  </si>
  <si>
    <t xml:space="preserve">H.4 </t>
  </si>
  <si>
    <t xml:space="preserve">Specific personnel with the necessary responsibility, authority and competence to manage business continuity in the event of an incident/personal data breach should be nominated. </t>
  </si>
  <si>
    <t xml:space="preserve">H.5 </t>
  </si>
  <si>
    <t xml:space="preserve">An alternative facility should be considered, depending on the organization and the acceptable downtime of the IT system.  </t>
  </si>
  <si>
    <t xml:space="preserve">I.3 </t>
  </si>
  <si>
    <t xml:space="preserve">Employees involved in high risk processing of personal data should be bound to specific confidentiality clauses (under their employment contract or other legal act). </t>
  </si>
  <si>
    <t xml:space="preserve">J.3 </t>
  </si>
  <si>
    <t xml:space="preserve">A training plan with defined goals and objectives should be prepared and executed on an annual basis. </t>
  </si>
  <si>
    <t xml:space="preserve">K.7 </t>
  </si>
  <si>
    <t xml:space="preserve">Two-factor authentication should preferably be used for accessing systems that process personal data. The authentication factors could be passwords, security tokens, USB sticks with a secret token, biometrics etc. </t>
  </si>
  <si>
    <t xml:space="preserve">K.8 </t>
  </si>
  <si>
    <t xml:space="preserve">Device authentication should be used to guarantee that the processing of personal data is performed only through specific resources in the network. </t>
  </si>
  <si>
    <t xml:space="preserve">M.6 </t>
  </si>
  <si>
    <t xml:space="preserve">Techniques supporting privacy at the database level, such as authorized queries, privacy preserving data base querying, searchable encryption, etc., should be considered.  </t>
  </si>
  <si>
    <t xml:space="preserve">N.7 </t>
  </si>
  <si>
    <t xml:space="preserve">It should not be allowed to transfer personal data from workstations to external storage devices (e.g. USB, DVD, external hard drives). </t>
  </si>
  <si>
    <t xml:space="preserve">N.8 </t>
  </si>
  <si>
    <t xml:space="preserve">Workstations used for the processing of personal data should preferably not be connected to the Internet unless security measures are in place to prevent unauthorised processing, copying and transfer of personal data on store. </t>
  </si>
  <si>
    <t xml:space="preserve">N.9 </t>
  </si>
  <si>
    <t xml:space="preserve">Full disk encryption should be enabled on the workstation operating system drives </t>
  </si>
  <si>
    <t xml:space="preserve">O.5 </t>
  </si>
  <si>
    <t xml:space="preserve">Connection to the internet should not be allowed to servers and workstations used for the processing of personal data. </t>
  </si>
  <si>
    <t xml:space="preserve">O.6 </t>
  </si>
  <si>
    <t xml:space="preserve">The network of the information system should be segregated from the other networks of the data controller.  </t>
  </si>
  <si>
    <t xml:space="preserve">O.7 </t>
  </si>
  <si>
    <t xml:space="preserve">Access to the IT system should be performed only by pre-authorized devices and terminal using techniques such as MAC filtering or Network Access Control (NAC) </t>
  </si>
  <si>
    <t xml:space="preserve">P.9 </t>
  </si>
  <si>
    <t xml:space="preserve">Copies of backups should be encrypted and securely stored offline as well. </t>
  </si>
  <si>
    <t xml:space="preserve">Q.8 </t>
  </si>
  <si>
    <t xml:space="preserve">Two factor authentication should be considered for accessing mobile devices </t>
  </si>
  <si>
    <t xml:space="preserve">Q.9 </t>
  </si>
  <si>
    <t xml:space="preserve">Personal data stored at the mobile device (as part of the organization’s data processing operation) should be encrypted. </t>
  </si>
  <si>
    <t xml:space="preserve">S.5 </t>
  </si>
  <si>
    <t xml:space="preserve">Following the software erasure, additional hardware based measures such as degaussing should be performed. Depending on the case, physical destruction should also be considered. </t>
  </si>
  <si>
    <t xml:space="preserve">A. 8.3.2 Disposal of media &amp; A.11.2.7 Secure disposal or reuse of equipment   </t>
  </si>
  <si>
    <t xml:space="preserve">S.6 </t>
  </si>
  <si>
    <t xml:space="preserve">  If a third party, therefor data processor, is being used for destruction of media or paper based files, it should be considered that the process takes place at the premises of the data controller (and avoid off-site transfer of personal data. </t>
  </si>
  <si>
    <t>&gt;</t>
  </si>
  <si>
    <t>CATEGORIA</t>
  </si>
  <si>
    <t>ID
MISURA</t>
  </si>
  <si>
    <t>DESCRIZIONE DELLA MISURA</t>
  </si>
  <si>
    <t>CONTROLLI RILEVANTI  ISO/IEC 27001: 2013</t>
  </si>
  <si>
    <t>1 L</t>
  </si>
  <si>
    <t xml:space="preserve">Politiche di sicurezza e procedure per la protezione dei dati personali </t>
  </si>
  <si>
    <t>L'organizzazione dovrebbe documentare la propria politica in merito all'elaborazione dei dati personali come parte della sua politica di sicurezza delle informazioni.</t>
  </si>
  <si>
    <t xml:space="preserve">A.5 Politiche per la sicurezza delle informazioni  </t>
  </si>
  <si>
    <t>2 M</t>
  </si>
  <si>
    <t>Dovrebbe essere creato e mantenuto un inventario di politiche / procedure specifiche relative alla sicurezza dei dati personali, basato sulla politica generale di sicurezza.</t>
  </si>
  <si>
    <t>3 H</t>
  </si>
  <si>
    <t>Ruoli e responsabilità</t>
  </si>
  <si>
    <t>I ruoli e le responsabilità relativi al trattamento dei dati personali devono essere chiaramente definiti e assegnati in conformità con la politica di sicurezza.</t>
  </si>
  <si>
    <t>A.6.1.1 Ruoli e responsabilità per la sicurezza delle informazioni</t>
  </si>
  <si>
    <t>Politica controllo accessi</t>
  </si>
  <si>
    <t>A.9.1.1 Politica di controllo degli accessi</t>
  </si>
  <si>
    <t>Una politica di controllo degli accessi dovrebbe essere dettagliata e documentata. L'organizzazione dovrebbe determinare in questo documento le regole di controllo di accesso appropriate, i diritti di accesso e le restrizioni per specifici ruoli degli utenti verso i processi e le procedure relative ai dati personali.</t>
  </si>
  <si>
    <t>Gestione risorse e degli asset</t>
  </si>
  <si>
    <t>A.8 Gestione degli asset</t>
  </si>
  <si>
    <t>I ruoli che hanno accesso a determinate risorse dovrebbero essere definiti e documentati.</t>
  </si>
  <si>
    <t>A.12.1 Procedure operative e responsabilità</t>
  </si>
  <si>
    <t xml:space="preserve">Responsabile del trattamento (Data processors) </t>
  </si>
  <si>
    <t>A.15 Relazione con i fornitori</t>
  </si>
  <si>
    <t>Gestione degli incidenti / Violazione dei dati personali</t>
  </si>
  <si>
    <t>È necessario definire un piano di risposta agli incidenti con procedure dettagliate per garantire una risposta efficace e ordinata agli incidenti relativi ai dati personali.</t>
  </si>
  <si>
    <t>A.16 Gestione degli incidenti relativi alla sicurezza delle informazioni</t>
  </si>
  <si>
    <t>Il piano di risposta degli incidenti dovrebbe essere documentato, compreso un elenco di possibili azioni di mitigazione e una chiara assegnazione dei ruoli.</t>
  </si>
  <si>
    <t xml:space="preserve">A.16 Gestione degli incidenti relativi alla sicurezza delle informazioni </t>
  </si>
  <si>
    <t>Gli incidenti e le violazioni dei dati personali devono essere registrati insieme ai dettagli riguardanti l'evento e le successive azioni di mitigazione eseguite.</t>
  </si>
  <si>
    <t>L'organizzazione dovrebbe stabilire le procedure e i controlli principali da seguire al fine di garantire il livello richiesto di continuità e disponibilità del sistema informatico che elabora i dati personali (in caso di incidente / violazione dei dati personali).</t>
  </si>
  <si>
    <t>A.17 Aspetti relativi alla sicurezza delle informazioni nella gestione della continuità operativa</t>
  </si>
  <si>
    <t>Un BCP dovrebbe essere dettagliato e documentato (seguendo la politica generale di sicurezza). Dovrebbe includere azioni chiare e assegnazione di ruoli.</t>
  </si>
  <si>
    <t>Un livello di qualità del servizio garantito dovrebbe essere definito nel BCP per i processi aziendali fondamentali che prevedono la sicurezza dei dati personali.</t>
  </si>
  <si>
    <t>Si dovrebbe prendere in considerazione una struttura alternativa, a seconda dell'organizzazione e dei tempi di inattività accettabili del sistema IT.</t>
  </si>
  <si>
    <t>A.7 Sicurezza delle risorse umane</t>
  </si>
  <si>
    <t>Riservatezza del personale</t>
  </si>
  <si>
    <t>Formazione</t>
  </si>
  <si>
    <t>A.7.2.2 Consapevolezza, istruzione, formazione e addestramento sulla sicurezza delle informazioni</t>
  </si>
  <si>
    <t>Un piano di formazione con obiettivi e obiettivi definiti dovrebbe essere preparato ed eseguito su base annuale.</t>
  </si>
  <si>
    <t>Controllo accessi e autenticazione</t>
  </si>
  <si>
    <t>A.9 Controllo degli accessi</t>
  </si>
  <si>
    <t>Il sistema di controllo degli accessi dovrebbe essere in grado di rilevare e non consentire l'utilizzo di password che non rispettano un certo livello di complessità (configurabile).</t>
  </si>
  <si>
    <t>Una politica specifica per la password dovrebbe essere definita e documentata. La politica deve includere almeno la lunghezza della password, la complessità, il periodo di validità e il numero di tentativi di accesso non riusciti accettabili.</t>
  </si>
  <si>
    <t>L'autenticazione a due fattori dovrebbe preferibilmente essere utilizzata per accedere ai sistemi che elaborano i dati personali. I fattori di autenticazione potrebbero essere password, token di sicurezza, chiavette USB con token segreto, dati biometrici, ecc.</t>
  </si>
  <si>
    <t>Logging e monitoraggio</t>
  </si>
  <si>
    <t>A.12.4 Raccolta dei log e monitoraggio</t>
  </si>
  <si>
    <t>Sicurezza Server e Database</t>
  </si>
  <si>
    <t>A.12 Sicurezza delle attività operative</t>
  </si>
  <si>
    <t xml:space="preserve">A.12 Sicurezza delle attività operative </t>
  </si>
  <si>
    <t>Sicurezza desktop/laptop/mobile</t>
  </si>
  <si>
    <t>A.14.1 Requisiti di sicurezza dei sistemi informativi</t>
  </si>
  <si>
    <t>Gli utenti non dovrebbero avere i privilegi per installare o disattivare applicazioni software non autorizzate.</t>
  </si>
  <si>
    <t>Il sistema dovrebbe avere timeout di sessione quando l'utente non è stato attivo per un certo periodo di tempo.</t>
  </si>
  <si>
    <t>Non dovrebbe essere consentito il trasferimento di dati personali da workstation a dispositivi di archiviazione esterni (ad esempio USB, DVD, dischi rigidi esterni).</t>
  </si>
  <si>
    <t>Ogni volta che l'accesso viene eseguito tramite Internet, la comunicazione deve essere crittografata tramite protocolli crittografici (TLS / SSL).</t>
  </si>
  <si>
    <t>A.13 Sicurezza delle comunicazioni</t>
  </si>
  <si>
    <t>L'accesso wireless al sistema IT dovrebbe essere consentito solo a utenti e processi specifici. Dovrebbe essere protetto da meccanismi di crittografia.</t>
  </si>
  <si>
    <t>In generale, l'accesso remoto al sistema IT dovrebbe essere evitato. Nei casi in cui ciò sia assolutamente necessario, dovrebbe essere eseguito solo sotto il controllo e il monitoraggio di una persona specifica dall'organizzazione (ad esempio amministratore IT / responsabile della sicurezza) attraverso dispositivi predefiniti.</t>
  </si>
  <si>
    <t>Il traffico da e verso il sistema IT deve essere monitorato e controllato tramite firewall e sistemi di rilevamento delle intrusioni.</t>
  </si>
  <si>
    <t>La connessione a Internet non dovrebbe essere consentita ai server e alle workstation utilizzate per il trattamento dei dati personali.</t>
  </si>
  <si>
    <t>Backup</t>
  </si>
  <si>
    <t>Le procedure di backup e ripristino dei dati devono essere definite, documentate e chiaramente collegate a ruoli e responsabilità.</t>
  </si>
  <si>
    <t xml:space="preserve">A.12.3 Backup </t>
  </si>
  <si>
    <t>Ai backup dovrebbe essere assegnato un livello adeguato di protezione fisica e ambientale coerente con gli standard applicati sui dati di origine.</t>
  </si>
  <si>
    <t>L'esecuzione dei backup deve essere monitorata per garantire la completezza.</t>
  </si>
  <si>
    <t>I backup completi devono essere eseguiti regolarmente.</t>
  </si>
  <si>
    <t>I backup incrementali programmati dovrebbero essere eseguiti almeno su base giornaliera.</t>
  </si>
  <si>
    <t>Le copie dei backup devono essere crittografate e archiviate in modo sicuro anche offline.</t>
  </si>
  <si>
    <t>Dispositivi portatili</t>
  </si>
  <si>
    <t>Le procedure di gestione dei dispositivi mobili e portatili dovrebbero essere definite e documentate stabilendo regole chiare per il loro corretto utilizzo.</t>
  </si>
  <si>
    <t>A.6.2 Dispositivi portatili e telelavoro</t>
  </si>
  <si>
    <t>I dispositivi mobili ai quali è consentito accedere al sistema informativo devono essere pre-registrati e pre-autorizzati.</t>
  </si>
  <si>
    <t>I ruoli e le responsabilità specifici relativi alla gestione dei dispositivi mobili e portatili dovrebbero essere chiaramente definiti.</t>
  </si>
  <si>
    <t>I dispositivi mobili devono essere fisicamente protetti contro il furto quando non sono in uso.</t>
  </si>
  <si>
    <t>Sicurezza del ciclo di vita delle applicazioni</t>
  </si>
  <si>
    <t xml:space="preserve">A.12.6 Gestione delle vulnerabilità tecniche
A.14.2 Sicurezza nei processi di sviluppo e supporto </t>
  </si>
  <si>
    <t>Specifici requisiti di sicurezza dovrebbero essere definiti durante le prime fasi del ciclo di vita dello sviluppo.</t>
  </si>
  <si>
    <t>Dovrebbero essere seguiti standard e pratiche di codifica sicure.</t>
  </si>
  <si>
    <t>Durante lo sviluppo, devono essere eseguiti test e convalida rispetto all'implementazione dei requisiti di sicurezza iniziali.</t>
  </si>
  <si>
    <t>Cancellazione/eliminazione dei dati</t>
  </si>
  <si>
    <t>A.8.3.2 Dismissione dei suppori
A.11.2.7 Dismissione sicura o riutilizzo delle apparecchiature</t>
  </si>
  <si>
    <t>È necessario eseguire la triturazione di carta e supporti portatili utilizzati per memorizzare i dati personali.</t>
  </si>
  <si>
    <t>Sicurezza fisica</t>
  </si>
  <si>
    <t xml:space="preserve">A.11 Sicurezza fisica e ambientale </t>
  </si>
  <si>
    <t>Le zone sicure dovrebbero essere definite e protette da appropriati controlli di accesso. Un registro fisico o una traccia elettronica di controllo di tutti gli accessi devono essere mantenuti e monitorati in modo sicuro</t>
  </si>
  <si>
    <t>I sistemi di rilevamento anti-intrusione dovrebbero essere installati in tutte le zone di sicurezza.</t>
  </si>
  <si>
    <t>Le barriere fisiche dovrebbero, se del caso, essere costruite per impedire l'accesso fisico non autorizzato.</t>
  </si>
  <si>
    <t>ENISA measures</t>
  </si>
  <si>
    <t>To use according to the level in tab "ENISA risk"</t>
  </si>
  <si>
    <t>Misure ENISA</t>
  </si>
  <si>
    <t>Da usare in accordo al tab "Rischio ENISA"</t>
  </si>
  <si>
    <t>Inclusi responsabili (esterni), funzioni interne, incaricati, altri titolari, contitolari.</t>
  </si>
  <si>
    <t>NOTA PER VERA PRIVACY</t>
  </si>
  <si>
    <t>Qui è riportato il rischio per ciascuna minaccia, indicando per ciascuna minaccia le relazioni con i "rischi privacy" riportati dal GDPR (distruzione, perdita, eccetera).</t>
  </si>
  <si>
    <t>Il livello di rischio è quello considerando i controlli attuati.</t>
  </si>
  <si>
    <t>Extra UE?</t>
  </si>
  <si>
    <t>- Sì (dove)
- No.</t>
  </si>
  <si>
    <t>MTPD (max tempo indisp.)</t>
  </si>
  <si>
    <t>Personali (Stato civile, dati identificativi, immagini, abitudini di vita, situazione familiare, informazioni economiche, finanziarie o fiscali, dati di connessione come indirizzi IP o log, dati di localizzazione inclusi dati GPS).
Particolari o sensibili (origine razziale o etnica, opinioni politiche, convinzioni religiose o filosofiche, o appartenenza sindacale, genetici, biometrici, salute o vita sessuale o orientamento sessuale).
Giudiziari.
Con profilazione (rendimento professionale, la situazione economica, la salute, le preferenze personali, gli interessi, l'affidabilità, il comportamento, l'ubicazione o gli spostamenti di detta persona fisica).</t>
  </si>
  <si>
    <t>Dovrebbe essere effettuata una chiara individuazione e designazione delle persone incaricate di compiti specifici di sicurezza, compresa la nomina di un responsabile della sicurezza.</t>
  </si>
  <si>
    <t>Il responsabile della sicurezza dovrebbe essere nominato formalmente (in modo documentato). Anche i compiti e le responsabilità del responsabile della sicurezza dovrebbero essere chiaramente definiti e documentati.</t>
  </si>
  <si>
    <t>I diritti specifici di controllo dell'accesso dovrebbero essere assegnati a ciascun ruolo (coinvolto nel trattamento di dati personali) in base al principio di necessità e di pertinenza.</t>
  </si>
  <si>
    <t>I ruoli con diritti di accesso privilegiato dovrebbero essere chiaramente definiti e assegnati limitatamente a membri specifici del personale.</t>
  </si>
  <si>
    <t>E' necessario predisporre clausole contrattuali per le quali al rilevamento di una violazione dei dati personali, il responsabile del trattamento informi il titolare del trattamento senza indebiti ritardi.</t>
  </si>
  <si>
    <t>Fra il titolare del trattamento dei dati e il responsabile del trattamento dei dati dovrebbero essere formalmente concordati requisiti formali e obblighi . Il Responsabile del trattamento dovrebbe fornire prove documentate sufficienti di conformità.</t>
  </si>
  <si>
    <t>La politica di sicurezza dovrebbe essere riesaminata e aggiornata, se necessario, su base annuale.</t>
  </si>
  <si>
    <t>L'organizzazione dovrebbe documentare una politica di sicurezza dedicata separata per quanto riguarda il trattamento dei dati personali. La politica dovrebbe essere approvata dalla Direzione e comunicata a tutti i dipendenti e alle parti esterne interessate.</t>
  </si>
  <si>
    <t>La politica di sicurezza dovrebbe almeno fare riferimento a: i ruoli e le responsabilità del personale, le misure tecniche e organizzative di base adottate per la sicurezza dei dati personali, per i responsabili del trattamento dei dati o per le altre terze parti coinvolte nel trattamento dei dati personali.</t>
  </si>
  <si>
    <t>La politica di sicurezza dovrebbe essere riesaminata e aggiornata, se necessario, su base semestrale.</t>
  </si>
  <si>
    <t>Durante le riorganizzazioni interne o le cessazioni e il cambio di impiego, devono essere chiaramente definite le modalità di revoca dei diritti e delle responsabilità con le rispettive procedure di passaggio di consegne.</t>
  </si>
  <si>
    <t>Doveri e aree di responsabilità che possono essere in conflitto, ad esempio i ruoli di responsabile della sicurezza, auditor e DPO, dovrebbero essere considerati separati per ridurre le opportunità di modifiche non autorizzate o non intenzionali o di uso improprio di dati personali.</t>
  </si>
  <si>
    <t>La segregazione dei ruoli per gestire il controllo degli accessi (ad es. Richiesta di accesso, autorizzazione di accesso, amministrazione degli accessi) dovrebbe essere chiaramente definita e documentata.</t>
  </si>
  <si>
    <t>L'organizzazione dovrebbe disporre di un registro delle risorse IT utilizzate per il trattamento dei dati personali (hardware, software e rete). Il registro potrebbe includere almeno le seguenti informazioni: risorsa IT, tipo (ad es. server, workstation), posizione (fisica o elettronica). Ad una persona specifica dovrebbe essere assegnato il compito di mantenere e aggiornare il registro (ad esempio, il responsabile IT).</t>
  </si>
  <si>
    <t>Le risorse IT dovrebbero essere riesaminate e aggiornate regolarmente.</t>
  </si>
  <si>
    <t>Le risorse IT dovrebbero essere riesaminate e aggiornate su base annuale.</t>
  </si>
  <si>
    <t>L'organizzazione deve assicurarsi che tutte le modifiche al sistema IT siano registrate e monitorate da una persona specifica (ad esempio, responsabile IT o sicurezza). Questo processo dovrebbe essere monitorato regolarmente.</t>
  </si>
  <si>
    <t>Lo sviluppo del software dovrebbe essere eseguito in un ambiente speciale, non collegato al sistema IT utilizzato per il trattamento dei dati personali. Quando è necessario eseguire l test, devono essere utilizzati dati fittizi (non dati reali). Nei casi in cui ciò non è possibile, dovrebbero essere previste procedure specifiche per la protezione dei dati personali utilizzati nei test.</t>
  </si>
  <si>
    <t>Dovrebbe essere presente una politica dettagliata e documentata di gestione dei cambiamenti. Dovrebbe includere: un processo per l'introduzione dei cambiamenti, i ruoli / utenti che hanno i diritti di cambiamento, le tempistiche per l'introduzione dei cambiamenti. La politica di getione dei cambiamenti dovrebbe essere regolarmente aggiornata.</t>
  </si>
  <si>
    <t>Le linee guida e le procedure formali relative al trattamento dei dati personali da parte dei responsabili del trattamento dei dati (appaltatori / outsourcer) dovrebbero essere definite, documentate e concordate tra il titolare del trattamento e il responsabile del trattamento prima dell'inizio delle attività di trattamento. Queste linee guida e procedure dovrebbero stabilire obbligatoriamente lo stesso livello di sicurezza dei dati personali come richiesto nella politica di sicurezza dell'organizzazione.</t>
  </si>
  <si>
    <t>L'organizzazione Titolare del trattamento dei dati dovrebbe verificare regolarmente la conformità del Responsabile del trattamento al livello concordato di requisiti e obblighi.</t>
  </si>
  <si>
    <t>Il personale del responsabile del trattamento che elabora dati personali deve essere soggetto a specifici accordi documentati di riservatezza / non divulgazione.</t>
  </si>
  <si>
    <t>Le violazioni dei dati personali devono essere segnalate immediatamente alla Direzione. Dovrebbero essere in atto procedure di notifica per la segnalazione delle violazioni alle autorità competenti e agli interessati, ai sensi dell'art. 33 e 34 GDPR.</t>
  </si>
  <si>
    <t>Deve essere nominato personale specifico con la necessaria responsabilità, autorità e competenza per gestire la continuità operativa in caso di incidente / violazione dei dati personali.</t>
  </si>
  <si>
    <t>L'organizzazione dovrebbe garantire che tutto il personale comprenda le proprie responsabilità e gli obblighi relativi al trattamento dei dati personali. I ruoli e le responsabilità devono essere chiaramente comunicati durante il processo di pre-assunzione e / o inserimento.</t>
  </si>
  <si>
    <t>Prima di assumere i propri compiti, il personale dovrebbe essere invitato a riesaminare e concordare la politica di sicurezza dell'organizzazione e firmare i rispettivi accordi di riservatezza e di non divulgazione.</t>
  </si>
  <si>
    <t>Il personale coinvolto nel trattamento dei dati personali ad alto rischio dovrebbe essere vincolato a specifiche clausole di riservatezza (ai sensi del contratto di lavoro o altro atto legale).</t>
  </si>
  <si>
    <t>L'organizzazione dovrebbe garantire che tutto il personale sia adeguatamente informato sui controlli di sicurezza del sistema informatico relativi al suo lavoro quotidiano. Il personale coinvolto nel trattamento dei dati personali dovrebbe inoltre essere adeguatamente informato in merito ai requisiti in materia di protezione dei dati e agli obblighi legali attraverso regolari campagne di sensibilizzazione.</t>
  </si>
  <si>
    <t xml:space="preserve">The organization should have structured and regular training programmes for staff, including specific programms for the induction (to data protection matters) of newcomers. </t>
  </si>
  <si>
    <t>L'organizzazione dovrebbe disporre di programmi di formazione strutturati e regolari per il personale, compresi i programmi specifici (relativi alla protezione dei dati personali) per l'inserimento  dei nuovi arrivati.</t>
  </si>
  <si>
    <t>Dovrebbe essere attuato un sistema di controllo accessi applicabile a tutti gli utenti che accedono al sistema IT. Il sistema dovrebbe consentire la creazione, l'approvazione, il riesame e l'eliminazione degli account degli utenti.</t>
  </si>
  <si>
    <t>L'uso di account generici (non personali) dovrebbe essere evitato. Nei casi in cui ciò è necessario, è necessario garantire che tutti gli utenti che usano l'account generico abbiano gli stessi ruoli e responsabilità.</t>
  </si>
  <si>
    <t>Dovrebbe essere presente un meccanismo di autenticazione che consenta l'accesso al sistema IT (basato sulla politica e sul sistema di controllo degli accessi). Come minimo deve essere utilizzata una combinazione di user-id e password. Le password dovrebbero rispettare un certo livello (configurabile) di complessità.</t>
  </si>
  <si>
    <t>Le password degli utenti devono essere archiviate in formato "hash".</t>
  </si>
  <si>
    <t>Dovrebbe essere utilizzata l'autenticazione dei dispositivi per garantire che l'elaborazione dei dati personali venga eseguita solo attraverso risorse di rete specifiche.</t>
  </si>
  <si>
    <t>I log devono essere attivati per ogni sistema / applicazione utilizzata per il trattamento dei dati personali. Dovrebbero includere tutti i tipi di accesso ai dati (visualizzazione, modifica, cancellazione).</t>
  </si>
  <si>
    <t>I log devono essere registrati con marcatura temporale (timestamp) e adeguatamente protetti da manomissioni e accessi non autorizzati. Gli orologi dovrebbero essere sincronizzati con un'unica fonte temporale di riferimento.</t>
  </si>
  <si>
    <t>È necessario registrare le azioni degli amministratori di sistema e degli operatori di sistema, inclusa l'aggiunta / eliminazione / modifica dei diritti di accesso degli utenti.</t>
  </si>
  <si>
    <t>Non dovrebbe esserci alcuna possibilità di cancellazione o modifica del contenuto dei log. Anche l'accesso ai log deve essere registrato oltre al monitoraggio per rilevare attività insolite.</t>
  </si>
  <si>
    <t>Un sistema di monitoraggio dovrebbe elaborare i log e produrre rapporti sullo stato del sistema e notificare potenziali allarmi.</t>
  </si>
  <si>
    <t>I database e application server devono essere configurati affinché lavorino con un account separato, con i privilegi minimi del sistema operativo per funzionare correttamente.</t>
  </si>
  <si>
    <t>I database e application server devono elaborare solo i dati personali che sono effettivamente necessari per l'elaborazione al fine di raggiungere i propri scopi di elaborazione.</t>
  </si>
  <si>
    <t>Le soluzioni di crittografia dovrebbero essere considerate su specifici file o record attraverso l'uso di software o hardware.</t>
  </si>
  <si>
    <t>È necessario prendere in considerazione la crittografia delle unità di archiviazione.</t>
  </si>
  <si>
    <t>Le tecniche di pseudonimizzazione dovrebbero essere applicate attraverso la separazione dei dati dagli identificatori diretti per evitare il collegamento all'interessato senza ulteriori informazioni.</t>
  </si>
  <si>
    <t>Dovrebbero essere considerate le tecniche che supportano la privacy a livello di database, come le authorized queries, il privacy preserving data base querying, la searchable encryption, ecc.</t>
  </si>
  <si>
    <t>Gli utenti non dovrebbero essere in grado di disattivare o aggirare le impostazioni di sicurezza.</t>
  </si>
  <si>
    <t>Le applicazioni anti-virus e le relative signatures devono essere configurate su base settimanale.</t>
  </si>
  <si>
    <t>Gli aggiornamenti critici di sicurezza rilasciati dallo sviluppatore del sistema devono essere installati regolarmente.</t>
  </si>
  <si>
    <t>Le applicazioni antivirus e le signature devono essere configurate su base giornaliera.</t>
  </si>
  <si>
    <t>Le workstation utilizzate per il trattamento dei dati personali dovrebbero preferibilmente non essere collegate a Internet a meno che non siano in atto misure di sicurezza per impedire l'elaborazione, la copia e il trasferimento non autorizzati dei dati personali archiviati.</t>
  </si>
  <si>
    <t>La crittografia del disco completo dovrebbe essere abilitata su tutte le unità della workstation.</t>
  </si>
  <si>
    <t>La rete IT dovrebbe essere separata dalle altre reti del titolare.</t>
  </si>
  <si>
    <t>L'accesso al sistema IT deve essere eseguito solo da dispositivi e terminali pre-autorizzati utilizzando tecniche come il MAC filtering o il Network Access Control (NAC)</t>
  </si>
  <si>
    <t>I supporti di backup dovrebbero essere testati regolarmente per assicurarsi che possano essere utilizzati.</t>
  </si>
  <si>
    <t>Le copie del backup devono essere conservate in modo sicuro in luoghi diversi dai dati di origine.</t>
  </si>
  <si>
    <t>Se viene utilizzato un servizio di terze parti per l'archiviazione di backup, la copia deve essere crittografata prima di essere trasmessa dal titolare dei dati.</t>
  </si>
  <si>
    <t>I dispositivi mobili dovrebbero essere soggetti alle stesse procedure di controllo degli accessi (al sistema IT) delle altre apparecchiature terminali.</t>
  </si>
  <si>
    <t>L'organizzazione dovrebbe essere in grado di cancellare da remoto i dati personali su un dispositivo mobile compromesso.</t>
  </si>
  <si>
    <t>I dispositivi mobili dovrebbero supportare la separazione dell'uso privato e aziendale del dispositivo attraverso software containers sicuri.</t>
  </si>
  <si>
    <t>Per l'accesso ai dispositivi mobili è necessario prendere in considerazione l'autenticazione a due fattori.</t>
  </si>
  <si>
    <t>I dati personali memorizzati sul dispositivo mobile (come parte delle operazioni di elaborazione dei dati dell'organizzazione) devono essere cifrati.</t>
  </si>
  <si>
    <t>Durante il ciclo di vita dello sviluppo si devono seguire le migliori pratiche, lo stato dell'arte e pratiche, framework o standard di sicurezza ben noti.</t>
  </si>
  <si>
    <t>Le tecnologie e le tecniche specifiche progettate per supportare la privacy e la protezione dei dati (denominate anche tecnologie di miglioramento della privacy (PET Privacy Enhancer Technologies)) dovrebbero essere adottate in analogia con i requisiti di sicurezza.</t>
  </si>
  <si>
    <t>I vulnerability assessment, i penetration test applicativi e dell'infrastruttura dovrebbero essere eseguiti da una terza parte fidata prima del passaggio in ambiente di produzione. Il passaggio non può avvenire a meno che non sia raggiunto il livello di sicurezza richiesto.</t>
  </si>
  <si>
    <t>Devono essere eseguiti penetration test periodici.</t>
  </si>
  <si>
    <t>Si dovrebbero ottenere informazioni sulle vulnerabilità tecniche dei sistemi IT utilizzati.</t>
  </si>
  <si>
    <t>Le patch software dovrebbero essere testate e valutate prima di essere installate in ambiente di produzione.</t>
  </si>
  <si>
    <t>Software di sovrascrittura dovrebbe essere usato su tutti i supporti prima della loro eliminazione. Nei casi in cui ciò non è possibile (CD, DVD, ecc.), i supporti dovrebbero essere distrutti fisicamente.</t>
  </si>
  <si>
    <t>Più passaggi di software di sovrascrittura devono essere eseguiti su tutti i supporti prima di essere smaltiti.</t>
  </si>
  <si>
    <t>Se i servizi di terzi sono utilizzati per eliminare in modo sicuro i supporti o i documenti cartacei, è necessario stipulare un contratto di servizio e produrre un attestato di distruzione, a seconda dei casi.</t>
  </si>
  <si>
    <t>Dopo la cancellazione dei dati con un software, devono essere eseguite misure hardware aggiuntive quali la smagnetizzazione. A seconda dei casi, dovrebbe essere considerata anche la distruzione fisica.</t>
  </si>
  <si>
    <t>Se una terza parte, quindi un responsabile del trattamento, viene utilizzata per la distruzione di supporti o documenti cartacei, il processo si potrebbe svolgere  presso le sedi del titolare del trattamento (ed evitare il trasferimento dei dati personali.</t>
  </si>
  <si>
    <t>Il perimetro fisico dell'infrastruttura IT non dovrebbe essere accessibile da personale non autorizzato.</t>
  </si>
  <si>
    <t>L'identificazione chiara, tramite mezzi appropriati, ad es. badge identificativi, per tutto il personale e i visitatori che accedono ai locali dell'organizzazione, dovrebbe essere stabilita, a seconda dei casi.</t>
  </si>
  <si>
    <t>Le aree non usate dovrebbero essere fisicamente bloccate e periodicamente riesaminate.</t>
  </si>
  <si>
    <t>Un sistema antincendio automatico, un sistema di climatizzazione dedicato e chiuso e un gruppo di continuità (UPS) dovrebbero essere usati nella sala server.</t>
  </si>
  <si>
    <t>Il personale di supporto esterno deve avere accesso limitato alle aree protette.</t>
  </si>
  <si>
    <t>Per la versione finale, grazie a: Gianluca Dalla Riva, Alessandro Gaspari, Pierfrancesco Maistrello, Stefano Posti, Pierlugi Stefli.
Include alcune idee da "Handbook on Security of Personal Data Processing" di ENISA del dicembre 2017.
ENISA measures in Excel and Italian translation by Alessandro Gaspari.
Include alcuni spunti dal modello di registro dei trattamenti del CNIL.</t>
  </si>
  <si>
    <r>
      <rPr>
        <b/>
        <sz val="10"/>
        <rFont val="Calibri"/>
        <family val="2"/>
        <scheme val="minor"/>
      </rPr>
      <t>Organizzazione</t>
    </r>
    <r>
      <rPr>
        <sz val="10"/>
        <rFont val="Calibri"/>
        <family val="2"/>
        <scheme val="minor"/>
      </rPr>
      <t xml:space="preserve">
L’indisponibilità dei dati oltre i tempi stabiliti contrattualmente non comporta multe o penali rilevanti.
</t>
    </r>
    <r>
      <rPr>
        <b/>
        <sz val="10"/>
        <rFont val="Calibri"/>
        <family val="2"/>
        <scheme val="minor"/>
      </rPr>
      <t>Interessati</t>
    </r>
    <r>
      <rPr>
        <sz val="10"/>
        <rFont val="Calibri"/>
        <family val="2"/>
        <scheme val="minor"/>
      </rPr>
      <t xml:space="preserve">
La mancanza di disponibilità ha impatti lievi (p.e. fastidio e tempo necessario per correggere le informazioni).</t>
    </r>
  </si>
  <si>
    <r>
      <rPr>
        <b/>
        <sz val="10"/>
        <rFont val="Calibri"/>
        <family val="2"/>
        <scheme val="minor"/>
      </rPr>
      <t>Organizzazione</t>
    </r>
    <r>
      <rPr>
        <sz val="10"/>
        <rFont val="Calibri"/>
        <family val="2"/>
        <scheme val="minor"/>
      </rPr>
      <t xml:space="preserve">
I dati non presentano particolari requisiti di integrità.
I dati gestiti non fanno parte di transazioni economiche, finanziarie o sanitarie.
</t>
    </r>
    <r>
      <rPr>
        <b/>
        <sz val="10"/>
        <rFont val="Calibri"/>
        <family val="2"/>
        <scheme val="minor"/>
      </rPr>
      <t>Interessati</t>
    </r>
    <r>
      <rPr>
        <sz val="10"/>
        <rFont val="Calibri"/>
        <family val="2"/>
        <scheme val="minor"/>
      </rPr>
      <t xml:space="preserve">
La mancanza di intergrità ha impatti lievi (p.e. fastidio e tempo necessario per correggere le informazioni).</t>
    </r>
  </si>
  <si>
    <t>VERA (Very easy risk assessment) 4.4 per privacy ITA - BETA (v 2018-05-14)</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</si>
</sst>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9"/>
      <name val="Calibri"/>
      <family val="2"/>
      <scheme val="minor"/>
    </font>
    <font>
      <b/>
      <sz val="9"/>
      <name val="Calibri"/>
      <family val="2"/>
      <scheme val="minor"/>
    </font>
    <font>
      <b/>
      <sz val="11"/>
      <color theme="0"/>
      <name val="Calibri"/>
      <family val="2"/>
      <scheme val="minor"/>
    </font>
    <font>
      <b/>
      <sz val="10"/>
      <color theme="0"/>
      <name val="Calibri"/>
      <family val="2"/>
      <scheme val="minor"/>
    </font>
    <font>
      <b/>
      <sz val="9"/>
      <color theme="0"/>
      <name val="Calibri"/>
      <family val="2"/>
      <scheme val="minor"/>
    </font>
    <font>
      <sz val="10"/>
      <color theme="0"/>
      <name val="Calibri"/>
      <family val="2"/>
      <scheme val="minor"/>
    </font>
    <font>
      <sz val="11"/>
      <name val="Calibri"/>
      <family val="2"/>
      <scheme val="minor"/>
    </font>
    <font>
      <sz val="9"/>
      <color theme="0"/>
      <name val="Calibri"/>
      <family val="2"/>
      <scheme val="minor"/>
    </font>
    <font>
      <b/>
      <sz val="14"/>
      <name val="Calibri"/>
      <family val="2"/>
      <scheme val="minor"/>
    </font>
    <font>
      <b/>
      <sz val="14"/>
      <name val="Arial"/>
      <family val="2"/>
    </font>
    <font>
      <b/>
      <sz val="18"/>
      <name val="Calibri"/>
      <family val="2"/>
      <scheme val="minor"/>
    </font>
    <font>
      <sz val="9"/>
      <name val="Arial"/>
      <family val="2"/>
    </font>
    <font>
      <sz val="16"/>
      <name val="Calibri"/>
      <family val="2"/>
      <scheme val="minor"/>
    </font>
    <font>
      <b/>
      <sz val="16"/>
      <name val="Calibri"/>
      <family val="2"/>
      <scheme val="minor"/>
    </font>
    <font>
      <b/>
      <sz val="10"/>
      <name val="Arial"/>
      <family val="2"/>
    </font>
    <font>
      <b/>
      <sz val="16"/>
      <color theme="1"/>
      <name val="Calibri"/>
      <family val="2"/>
      <scheme val="minor"/>
    </font>
    <font>
      <b/>
      <sz val="9"/>
      <color theme="1"/>
      <name val="Calibri"/>
      <family val="2"/>
      <scheme val="minor"/>
    </font>
  </fonts>
  <fills count="19">
    <fill>
      <patternFill patternType="none"/>
    </fill>
    <fill>
      <patternFill patternType="gray125"/>
    </fill>
    <fill>
      <patternFill patternType="solid">
        <fgColor theme="9" tint="-0.249977111117893"/>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bgColor indexed="64"/>
      </patternFill>
    </fill>
    <fill>
      <patternFill patternType="solid">
        <fgColor rgb="FF000000"/>
        <bgColor indexed="64"/>
      </patternFill>
    </fill>
    <fill>
      <patternFill patternType="solid">
        <fgColor rgb="FF33CC33"/>
        <bgColor indexed="64"/>
      </patternFill>
    </fill>
    <fill>
      <patternFill patternType="solid">
        <fgColor rgb="FFFFFF00"/>
        <bgColor indexed="64"/>
      </patternFill>
    </fill>
    <fill>
      <patternFill patternType="solid">
        <fgColor rgb="FFEA0000"/>
        <bgColor indexed="64"/>
      </patternFill>
    </fill>
    <fill>
      <patternFill patternType="solid">
        <fgColor theme="1"/>
        <bgColor indexed="64"/>
      </patternFill>
    </fill>
    <fill>
      <patternFill patternType="solid">
        <fgColor theme="0" tint="-0.24994659260841701"/>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bottom style="medium">
        <color indexed="64"/>
      </bottom>
      <diagonal/>
    </border>
    <border>
      <left/>
      <right style="thin">
        <color auto="1"/>
      </right>
      <top style="thin">
        <color auto="1"/>
      </top>
      <bottom style="medium">
        <color indexed="64"/>
      </bottom>
      <diagonal/>
    </border>
  </borders>
  <cellStyleXfs count="3">
    <xf numFmtId="0" fontId="0" fillId="0" borderId="0"/>
    <xf numFmtId="0" fontId="3" fillId="0" borderId="0"/>
    <xf numFmtId="0" fontId="2" fillId="0" borderId="0"/>
  </cellStyleXfs>
  <cellXfs count="211">
    <xf numFmtId="0" fontId="0" fillId="0" borderId="0" xfId="0"/>
    <xf numFmtId="0" fontId="4" fillId="0" borderId="0" xfId="0" applyFont="1"/>
    <xf numFmtId="0" fontId="4" fillId="0" borderId="0" xfId="0" applyFont="1" applyBorder="1" applyAlignment="1">
      <alignment wrapText="1"/>
    </xf>
    <xf numFmtId="0" fontId="6" fillId="0" borderId="0" xfId="0" applyFont="1" applyBorder="1" applyAlignment="1">
      <alignment wrapText="1"/>
    </xf>
    <xf numFmtId="2" fontId="4" fillId="0" borderId="5" xfId="0" applyNumberFormat="1" applyFont="1" applyBorder="1" applyAlignment="1">
      <alignment wrapText="1"/>
    </xf>
    <xf numFmtId="2" fontId="4" fillId="0" borderId="6" xfId="0" applyNumberFormat="1" applyFont="1" applyBorder="1" applyAlignment="1">
      <alignment wrapText="1"/>
    </xf>
    <xf numFmtId="2" fontId="4" fillId="0" borderId="7" xfId="0" applyNumberFormat="1" applyFont="1" applyBorder="1" applyAlignment="1">
      <alignment wrapText="1"/>
    </xf>
    <xf numFmtId="2" fontId="4" fillId="0" borderId="4" xfId="0" applyNumberFormat="1" applyFont="1" applyBorder="1" applyAlignment="1">
      <alignment horizontal="center" wrapText="1"/>
    </xf>
    <xf numFmtId="0" fontId="4" fillId="0" borderId="0" xfId="0" applyFont="1" applyFill="1"/>
    <xf numFmtId="0" fontId="4" fillId="0" borderId="9" xfId="0" applyFont="1" applyBorder="1"/>
    <xf numFmtId="0" fontId="4" fillId="0" borderId="10" xfId="0" applyFont="1" applyBorder="1"/>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wrapText="1"/>
    </xf>
    <xf numFmtId="0" fontId="4" fillId="0" borderId="0" xfId="1" applyFont="1"/>
    <xf numFmtId="0" fontId="4" fillId="0" borderId="1" xfId="0" applyFont="1" applyBorder="1" applyAlignment="1">
      <alignment horizontal="center"/>
    </xf>
    <xf numFmtId="0" fontId="8" fillId="3" borderId="2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8" fillId="3" borderId="22"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8"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1" fillId="0" borderId="0" xfId="0" applyFont="1"/>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Fill="1" applyBorder="1" applyAlignment="1">
      <alignment vertical="center" wrapText="1"/>
    </xf>
    <xf numFmtId="0" fontId="11" fillId="0" borderId="0" xfId="0" applyFont="1" applyAlignment="1">
      <alignment vertical="center"/>
    </xf>
    <xf numFmtId="0" fontId="4" fillId="0" borderId="18" xfId="0" applyFont="1" applyFill="1" applyBorder="1" applyAlignment="1">
      <alignment horizontal="center" vertical="center" wrapText="1"/>
    </xf>
    <xf numFmtId="0" fontId="4" fillId="0" borderId="25" xfId="0" applyFont="1" applyBorder="1" applyAlignment="1">
      <alignment horizontal="center" vertical="center" wrapText="1"/>
    </xf>
    <xf numFmtId="0" fontId="12" fillId="0" borderId="0" xfId="0" applyFont="1" applyAlignment="1">
      <alignment vertical="center"/>
    </xf>
    <xf numFmtId="0" fontId="8" fillId="5" borderId="21"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4" fillId="0" borderId="30" xfId="0" applyFont="1" applyBorder="1" applyAlignment="1">
      <alignment vertical="center" wrapText="1"/>
    </xf>
    <xf numFmtId="0" fontId="9" fillId="3" borderId="15" xfId="0" applyFont="1" applyFill="1" applyBorder="1"/>
    <xf numFmtId="0" fontId="9" fillId="3" borderId="2" xfId="0" applyFont="1" applyFill="1" applyBorder="1"/>
    <xf numFmtId="0" fontId="9" fillId="3" borderId="16" xfId="0" applyFont="1" applyFill="1" applyBorder="1"/>
    <xf numFmtId="0" fontId="5" fillId="0" borderId="37" xfId="0" applyFont="1" applyBorder="1" applyAlignment="1">
      <alignment wrapText="1"/>
    </xf>
    <xf numFmtId="0" fontId="5" fillId="0" borderId="11" xfId="0" applyFont="1" applyBorder="1" applyAlignment="1">
      <alignment horizontal="center"/>
    </xf>
    <xf numFmtId="0" fontId="5" fillId="0" borderId="12" xfId="0" applyFont="1" applyBorder="1" applyAlignment="1">
      <alignment horizontal="center"/>
    </xf>
    <xf numFmtId="0" fontId="9" fillId="2" borderId="13" xfId="0" applyFont="1" applyFill="1" applyBorder="1" applyAlignment="1">
      <alignment wrapText="1"/>
    </xf>
    <xf numFmtId="0" fontId="11" fillId="0" borderId="0" xfId="0" applyFont="1" applyBorder="1"/>
    <xf numFmtId="0" fontId="6" fillId="7" borderId="31" xfId="1" applyFont="1" applyFill="1" applyBorder="1" applyAlignment="1">
      <alignment vertical="top" wrapText="1"/>
    </xf>
    <xf numFmtId="0" fontId="4" fillId="0" borderId="28" xfId="0" applyFont="1" applyBorder="1" applyAlignment="1">
      <alignment horizontal="center"/>
    </xf>
    <xf numFmtId="0" fontId="9" fillId="2" borderId="38" xfId="0" applyFont="1" applyFill="1" applyBorder="1" applyAlignment="1">
      <alignment wrapText="1"/>
    </xf>
    <xf numFmtId="0" fontId="9" fillId="2" borderId="8" xfId="0" applyFont="1" applyFill="1" applyBorder="1" applyAlignment="1">
      <alignment wrapText="1"/>
    </xf>
    <xf numFmtId="2" fontId="4" fillId="0" borderId="38" xfId="0" applyNumberFormat="1" applyFont="1" applyFill="1" applyBorder="1"/>
    <xf numFmtId="0" fontId="4" fillId="0" borderId="17" xfId="0" applyFont="1" applyBorder="1"/>
    <xf numFmtId="0" fontId="13" fillId="2" borderId="14" xfId="0" applyFont="1" applyFill="1" applyBorder="1" applyAlignment="1">
      <alignment vertical="top" wrapText="1"/>
    </xf>
    <xf numFmtId="0" fontId="4" fillId="9" borderId="0" xfId="0" applyFont="1" applyFill="1" applyBorder="1" applyAlignment="1">
      <alignment wrapText="1"/>
    </xf>
    <xf numFmtId="0" fontId="4" fillId="9" borderId="0" xfId="0" applyFont="1" applyFill="1" applyBorder="1"/>
    <xf numFmtId="0" fontId="13" fillId="6" borderId="15" xfId="0" applyFont="1" applyFill="1" applyBorder="1" applyAlignment="1">
      <alignment wrapText="1"/>
    </xf>
    <xf numFmtId="2" fontId="4" fillId="0" borderId="39" xfId="0" applyNumberFormat="1" applyFont="1" applyBorder="1" applyAlignment="1">
      <alignment horizontal="center" wrapText="1"/>
    </xf>
    <xf numFmtId="2" fontId="4" fillId="0" borderId="21" xfId="0" applyNumberFormat="1" applyFont="1" applyBorder="1" applyAlignment="1">
      <alignment horizontal="center" wrapText="1"/>
    </xf>
    <xf numFmtId="2" fontId="4" fillId="0" borderId="22" xfId="0" applyNumberFormat="1" applyFont="1" applyBorder="1" applyAlignment="1">
      <alignment horizontal="center" wrapText="1"/>
    </xf>
    <xf numFmtId="2" fontId="4" fillId="0" borderId="23" xfId="0" applyNumberFormat="1" applyFont="1" applyBorder="1" applyAlignment="1">
      <alignment horizontal="center" wrapText="1"/>
    </xf>
    <xf numFmtId="2" fontId="4" fillId="0" borderId="3" xfId="0" applyNumberFormat="1" applyFont="1" applyBorder="1" applyAlignment="1">
      <alignment horizontal="center" wrapText="1"/>
    </xf>
    <xf numFmtId="2" fontId="4" fillId="0" borderId="19" xfId="0" applyNumberFormat="1" applyFont="1" applyBorder="1" applyAlignment="1">
      <alignment horizontal="center" wrapText="1"/>
    </xf>
    <xf numFmtId="2" fontId="4" fillId="0" borderId="3" xfId="0" applyNumberFormat="1" applyFont="1" applyFill="1" applyBorder="1" applyAlignment="1">
      <alignment horizontal="center" wrapText="1"/>
    </xf>
    <xf numFmtId="0" fontId="9" fillId="10" borderId="13" xfId="0" applyFont="1" applyFill="1" applyBorder="1" applyAlignment="1">
      <alignment vertical="top" wrapText="1"/>
    </xf>
    <xf numFmtId="0" fontId="4" fillId="0" borderId="31" xfId="0" applyFont="1" applyBorder="1" applyAlignment="1">
      <alignment horizontal="center"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2" xfId="0" applyFont="1" applyBorder="1" applyAlignment="1">
      <alignment horizontal="center"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1" fillId="14" borderId="40" xfId="0" applyFont="1" applyFill="1" applyBorder="1"/>
    <xf numFmtId="0" fontId="4" fillId="11" borderId="41" xfId="0" quotePrefix="1" applyFont="1" applyFill="1" applyBorder="1"/>
    <xf numFmtId="0" fontId="4" fillId="12" borderId="41" xfId="0" quotePrefix="1" applyFont="1" applyFill="1" applyBorder="1"/>
    <xf numFmtId="0" fontId="4" fillId="13" borderId="4" xfId="0" quotePrefix="1" applyFont="1" applyFill="1" applyBorder="1"/>
    <xf numFmtId="0" fontId="16" fillId="0" borderId="0" xfId="0" applyFont="1" applyAlignment="1">
      <alignment horizontal="left" vertical="center"/>
    </xf>
    <xf numFmtId="0" fontId="4" fillId="0" borderId="29" xfId="0" applyFont="1" applyBorder="1" applyAlignment="1">
      <alignment horizontal="center" vertical="center" wrapText="1"/>
    </xf>
    <xf numFmtId="0" fontId="4" fillId="4" borderId="22" xfId="0" applyFont="1" applyFill="1" applyBorder="1" applyAlignment="1">
      <alignment vertical="top" wrapText="1"/>
    </xf>
    <xf numFmtId="0" fontId="4" fillId="4" borderId="29" xfId="0" applyFont="1" applyFill="1" applyBorder="1" applyAlignment="1">
      <alignment vertical="top" wrapText="1"/>
    </xf>
    <xf numFmtId="0" fontId="11" fillId="2" borderId="31" xfId="0" applyFont="1" applyFill="1" applyBorder="1" applyAlignment="1">
      <alignment horizontal="center" vertical="center" wrapText="1"/>
    </xf>
    <xf numFmtId="0" fontId="4" fillId="4" borderId="33" xfId="0" applyFont="1" applyFill="1" applyBorder="1" applyAlignment="1">
      <alignment vertical="top" wrapText="1"/>
    </xf>
    <xf numFmtId="0" fontId="14" fillId="0" borderId="0" xfId="1" applyFont="1" applyAlignment="1">
      <alignment horizontal="center"/>
    </xf>
    <xf numFmtId="0" fontId="15" fillId="0" borderId="0" xfId="0" applyFont="1" applyAlignment="1">
      <alignment horizontal="center"/>
    </xf>
    <xf numFmtId="0" fontId="11" fillId="3" borderId="2" xfId="0" applyFont="1" applyFill="1" applyBorder="1" applyAlignment="1">
      <alignment horizontal="center" vertical="center"/>
    </xf>
    <xf numFmtId="0" fontId="5" fillId="0" borderId="11" xfId="0" applyFont="1" applyBorder="1" applyAlignment="1">
      <alignment horizontal="center" vertical="center"/>
    </xf>
    <xf numFmtId="0" fontId="11" fillId="0" borderId="0" xfId="0" applyFont="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3" fillId="6" borderId="21" xfId="0" applyFont="1" applyFill="1" applyBorder="1" applyAlignment="1">
      <alignment horizontal="center" vertical="center" wrapText="1"/>
    </xf>
    <xf numFmtId="0" fontId="7" fillId="0" borderId="31" xfId="0" applyFont="1" applyBorder="1" applyAlignment="1">
      <alignment horizontal="center" vertical="center" wrapText="1"/>
    </xf>
    <xf numFmtId="0" fontId="6" fillId="8" borderId="23" xfId="0" applyFont="1" applyFill="1" applyBorder="1" applyAlignment="1">
      <alignment horizontal="center" vertical="center" wrapText="1"/>
    </xf>
    <xf numFmtId="0" fontId="7" fillId="0" borderId="30" xfId="0" applyFont="1" applyBorder="1" applyAlignment="1">
      <alignment horizontal="center" vertical="center" wrapText="1"/>
    </xf>
    <xf numFmtId="0" fontId="4" fillId="0" borderId="0" xfId="0" applyFont="1" applyFill="1" applyBorder="1" applyAlignment="1">
      <alignment horizontal="left" vertical="center"/>
    </xf>
    <xf numFmtId="0" fontId="16" fillId="0" borderId="0" xfId="0" applyFont="1" applyFill="1" applyBorder="1" applyAlignment="1">
      <alignment horizontal="left" vertical="center"/>
    </xf>
    <xf numFmtId="0" fontId="4" fillId="0" borderId="0" xfId="0" applyFont="1" applyFill="1" applyBorder="1"/>
    <xf numFmtId="0" fontId="9" fillId="0" borderId="0" xfId="0" applyFont="1" applyFill="1" applyBorder="1"/>
    <xf numFmtId="0" fontId="5" fillId="0" borderId="0" xfId="0" applyFont="1" applyFill="1" applyBorder="1" applyAlignment="1">
      <alignment wrapText="1"/>
    </xf>
    <xf numFmtId="0" fontId="8" fillId="3" borderId="46" xfId="0" applyFont="1" applyFill="1" applyBorder="1" applyAlignment="1">
      <alignment horizontal="left" vertical="center" wrapText="1"/>
    </xf>
    <xf numFmtId="0" fontId="8" fillId="3" borderId="46" xfId="0" applyFont="1" applyFill="1" applyBorder="1" applyAlignment="1">
      <alignment horizontal="center" vertical="center" wrapText="1"/>
    </xf>
    <xf numFmtId="0" fontId="4" fillId="0" borderId="0" xfId="1" applyFont="1" applyAlignment="1">
      <alignment vertical="top" wrapText="1"/>
    </xf>
    <xf numFmtId="0" fontId="4" fillId="0" borderId="0" xfId="0" applyFont="1" applyAlignment="1">
      <alignment horizontal="left" vertical="top" wrapText="1"/>
    </xf>
    <xf numFmtId="0" fontId="0" fillId="0" borderId="0" xfId="0" applyAlignment="1">
      <alignment horizontal="center" vertical="top"/>
    </xf>
    <xf numFmtId="0" fontId="5" fillId="0" borderId="35"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4" fillId="0" borderId="36" xfId="0" applyFont="1" applyBorder="1" applyAlignment="1">
      <alignment horizontal="left" vertical="top" wrapText="1"/>
    </xf>
    <xf numFmtId="0" fontId="4" fillId="0" borderId="35" xfId="0" applyFont="1" applyBorder="1" applyAlignment="1">
      <alignment horizontal="left" vertical="top" wrapText="1"/>
    </xf>
    <xf numFmtId="14" fontId="4" fillId="0" borderId="36" xfId="0" applyNumberFormat="1" applyFont="1" applyBorder="1" applyAlignment="1">
      <alignment horizontal="left" vertical="top" wrapText="1"/>
    </xf>
    <xf numFmtId="0" fontId="4" fillId="0" borderId="37" xfId="0" applyFont="1" applyBorder="1" applyAlignment="1">
      <alignment horizontal="left" vertical="top" wrapText="1"/>
    </xf>
    <xf numFmtId="0" fontId="4" fillId="0" borderId="12" xfId="0" applyFont="1" applyBorder="1" applyAlignment="1">
      <alignment horizontal="left" vertical="top" wrapText="1"/>
    </xf>
    <xf numFmtId="0" fontId="11" fillId="2" borderId="31"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4" fillId="0" borderId="35" xfId="0" applyFont="1" applyBorder="1" applyAlignment="1">
      <alignment horizontal="left" vertical="center" wrapText="1"/>
    </xf>
    <xf numFmtId="14" fontId="4" fillId="0" borderId="36" xfId="0" applyNumberFormat="1"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12" xfId="0" applyFont="1" applyBorder="1" applyAlignment="1">
      <alignment horizontal="left" vertical="center" wrapText="1"/>
    </xf>
    <xf numFmtId="0" fontId="8" fillId="3" borderId="47"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9" fillId="10" borderId="36" xfId="0" applyFont="1" applyFill="1" applyBorder="1" applyAlignment="1">
      <alignment horizontal="right" wrapText="1"/>
    </xf>
    <xf numFmtId="0" fontId="8" fillId="2" borderId="2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9" xfId="0" applyFont="1" applyBorder="1" applyAlignment="1">
      <alignment vertical="center" wrapText="1"/>
    </xf>
    <xf numFmtId="0" fontId="11" fillId="2" borderId="29"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5" borderId="29" xfId="0" applyFont="1" applyFill="1" applyBorder="1" applyAlignment="1">
      <alignment horizontal="center" vertical="top" wrapText="1"/>
    </xf>
    <xf numFmtId="0" fontId="6" fillId="7" borderId="29" xfId="1" applyFont="1" applyFill="1" applyBorder="1" applyAlignment="1">
      <alignment vertical="top" wrapText="1"/>
    </xf>
    <xf numFmtId="0" fontId="4" fillId="0" borderId="29" xfId="1" applyFont="1" applyFill="1" applyBorder="1" applyAlignment="1">
      <alignment vertical="top" wrapText="1"/>
    </xf>
    <xf numFmtId="0" fontId="11" fillId="6" borderId="29" xfId="0" applyFont="1" applyFill="1" applyBorder="1" applyAlignment="1">
      <alignment wrapText="1"/>
    </xf>
    <xf numFmtId="2" fontId="4" fillId="0" borderId="29" xfId="0" applyNumberFormat="1" applyFont="1" applyFill="1" applyBorder="1" applyAlignment="1">
      <alignment horizontal="center" vertical="top"/>
    </xf>
    <xf numFmtId="0" fontId="11" fillId="2" borderId="29" xfId="0" applyFont="1" applyFill="1" applyBorder="1" applyAlignment="1">
      <alignment horizontal="center" vertical="center" wrapText="1"/>
    </xf>
    <xf numFmtId="0" fontId="6" fillId="7" borderId="40" xfId="1" applyFont="1" applyFill="1" applyBorder="1" applyAlignment="1">
      <alignment vertical="top" wrapText="1"/>
    </xf>
    <xf numFmtId="0" fontId="4" fillId="0" borderId="40" xfId="1" applyFont="1" applyFill="1" applyBorder="1" applyAlignment="1">
      <alignment vertical="top" wrapText="1"/>
    </xf>
    <xf numFmtId="0" fontId="17" fillId="0" borderId="29" xfId="0" applyFont="1" applyFill="1" applyBorder="1" applyAlignment="1">
      <alignment vertical="top" wrapText="1"/>
    </xf>
    <xf numFmtId="0" fontId="4" fillId="0" borderId="29" xfId="0" applyFont="1" applyBorder="1" applyAlignment="1">
      <alignment horizontal="center"/>
    </xf>
    <xf numFmtId="2" fontId="4" fillId="0" borderId="33" xfId="0" applyNumberFormat="1" applyFont="1" applyBorder="1" applyAlignment="1">
      <alignment wrapText="1"/>
    </xf>
    <xf numFmtId="2" fontId="4" fillId="0" borderId="29" xfId="0" applyNumberFormat="1" applyFont="1" applyBorder="1" applyAlignment="1">
      <alignment horizontal="center" wrapText="1"/>
    </xf>
    <xf numFmtId="2" fontId="4" fillId="0" borderId="31" xfId="0" applyNumberFormat="1" applyFont="1" applyBorder="1" applyAlignment="1">
      <alignment horizontal="center" wrapText="1"/>
    </xf>
    <xf numFmtId="2" fontId="4" fillId="0" borderId="30" xfId="0" applyNumberFormat="1" applyFont="1" applyBorder="1" applyAlignment="1">
      <alignment horizont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2" fontId="4" fillId="0" borderId="38" xfId="0" applyNumberFormat="1" applyFont="1" applyFill="1" applyBorder="1" applyAlignment="1">
      <alignment horizontal="center" vertical="top"/>
    </xf>
    <xf numFmtId="0" fontId="4" fillId="0" borderId="33" xfId="0" applyFont="1" applyBorder="1" applyAlignment="1">
      <alignment horizontal="center" vertical="center" wrapText="1"/>
    </xf>
    <xf numFmtId="0" fontId="8" fillId="2" borderId="46" xfId="0" applyFont="1" applyFill="1" applyBorder="1" applyAlignment="1">
      <alignment horizontal="center" vertical="center" wrapText="1"/>
    </xf>
    <xf numFmtId="0" fontId="18" fillId="15" borderId="29" xfId="0" applyFont="1" applyFill="1" applyBorder="1" applyAlignment="1">
      <alignment horizontal="left" vertical="center"/>
    </xf>
    <xf numFmtId="0" fontId="19" fillId="15" borderId="29" xfId="0" applyFont="1" applyFill="1" applyBorder="1" applyAlignment="1">
      <alignment horizontal="left" vertical="center"/>
    </xf>
    <xf numFmtId="0" fontId="18" fillId="15" borderId="29" xfId="0" applyFont="1" applyFill="1" applyBorder="1" applyAlignment="1">
      <alignment horizontal="center" vertical="center"/>
    </xf>
    <xf numFmtId="0" fontId="4" fillId="12" borderId="36"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vertical="center" wrapText="1"/>
    </xf>
    <xf numFmtId="0" fontId="4" fillId="0" borderId="29" xfId="0" applyFont="1" applyFill="1" applyBorder="1" applyAlignment="1">
      <alignment horizontal="left" vertical="top" wrapText="1"/>
    </xf>
    <xf numFmtId="0" fontId="4" fillId="0" borderId="29" xfId="0" applyFont="1" applyBorder="1" applyAlignment="1">
      <alignment horizontal="center" vertical="top" wrapText="1"/>
    </xf>
    <xf numFmtId="0" fontId="6" fillId="7" borderId="38" xfId="1" applyFont="1" applyFill="1" applyBorder="1" applyAlignment="1">
      <alignment vertical="top" wrapText="1"/>
    </xf>
    <xf numFmtId="0" fontId="11" fillId="2" borderId="29" xfId="0" applyFont="1" applyFill="1" applyBorder="1" applyAlignment="1">
      <alignment horizontal="center" vertical="center" wrapText="1"/>
    </xf>
    <xf numFmtId="0" fontId="20" fillId="0" borderId="0" xfId="0" applyFont="1"/>
    <xf numFmtId="0" fontId="0" fillId="0" borderId="0" xfId="0" applyAlignment="1">
      <alignment horizontal="center"/>
    </xf>
    <xf numFmtId="0" fontId="4" fillId="0" borderId="28"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9" xfId="0" applyFont="1" applyFill="1" applyBorder="1" applyAlignment="1">
      <alignment horizontal="center" vertical="top" wrapText="1"/>
    </xf>
    <xf numFmtId="0" fontId="4" fillId="0" borderId="40" xfId="0" applyFont="1" applyFill="1" applyBorder="1" applyAlignment="1">
      <alignment horizontal="center" vertical="top" wrapText="1"/>
    </xf>
    <xf numFmtId="0" fontId="11" fillId="2" borderId="29" xfId="0" applyFont="1" applyFill="1" applyBorder="1" applyAlignment="1">
      <alignment horizontal="center" vertical="center" wrapText="1"/>
    </xf>
    <xf numFmtId="0" fontId="9" fillId="3" borderId="29" xfId="0" applyFont="1" applyFill="1" applyBorder="1"/>
    <xf numFmtId="0" fontId="5" fillId="0" borderId="29" xfId="0" applyFont="1" applyBorder="1" applyAlignment="1">
      <alignment wrapText="1"/>
    </xf>
    <xf numFmtId="0" fontId="5" fillId="0" borderId="29" xfId="0" applyFont="1" applyBorder="1" applyAlignment="1">
      <alignment horizontal="center"/>
    </xf>
    <xf numFmtId="0" fontId="5" fillId="0" borderId="39" xfId="0" applyFont="1" applyBorder="1" applyAlignment="1">
      <alignment horizontal="center" vertical="center"/>
    </xf>
    <xf numFmtId="0" fontId="21" fillId="17" borderId="0" xfId="2" applyFont="1" applyFill="1" applyAlignment="1">
      <alignment horizontal="center" vertical="center"/>
    </xf>
    <xf numFmtId="0" fontId="21" fillId="17" borderId="0" xfId="2" applyFont="1" applyFill="1" applyAlignment="1">
      <alignment vertical="center"/>
    </xf>
    <xf numFmtId="0" fontId="21" fillId="17" borderId="0" xfId="2" applyFont="1" applyFill="1" applyAlignment="1">
      <alignment horizontal="center" vertical="center" wrapText="1"/>
    </xf>
    <xf numFmtId="0" fontId="2" fillId="0" borderId="0" xfId="2"/>
    <xf numFmtId="0" fontId="2" fillId="18" borderId="29" xfId="2" applyFill="1" applyBorder="1" applyAlignment="1">
      <alignment horizontal="center" vertical="center"/>
    </xf>
    <xf numFmtId="0" fontId="2" fillId="0" borderId="29" xfId="2" applyBorder="1" applyAlignment="1">
      <alignment vertical="center" wrapText="1"/>
    </xf>
    <xf numFmtId="0" fontId="2" fillId="0" borderId="29" xfId="2" applyBorder="1" applyAlignment="1">
      <alignment horizontal="center" vertical="center"/>
    </xf>
    <xf numFmtId="0" fontId="2" fillId="12" borderId="29" xfId="2" applyFill="1" applyBorder="1" applyAlignment="1">
      <alignment horizontal="center" vertical="center"/>
    </xf>
    <xf numFmtId="0" fontId="2" fillId="16" borderId="29" xfId="2" applyFill="1" applyBorder="1" applyAlignment="1">
      <alignment horizontal="center" vertical="center"/>
    </xf>
    <xf numFmtId="0" fontId="2" fillId="0" borderId="0" xfId="2" applyAlignment="1">
      <alignment horizontal="center" vertical="center"/>
    </xf>
    <xf numFmtId="0" fontId="2" fillId="0" borderId="0" xfId="2" applyAlignment="1">
      <alignment vertical="center"/>
    </xf>
    <xf numFmtId="0" fontId="22" fillId="17" borderId="29" xfId="2" applyFont="1" applyFill="1" applyBorder="1" applyAlignment="1">
      <alignment horizontal="center" vertical="center" wrapText="1"/>
    </xf>
    <xf numFmtId="0" fontId="21" fillId="17" borderId="29" xfId="2" applyFont="1" applyFill="1" applyBorder="1" applyAlignment="1">
      <alignment horizontal="center" vertical="center"/>
    </xf>
    <xf numFmtId="0" fontId="21" fillId="17" borderId="29" xfId="2" applyFont="1" applyFill="1" applyBorder="1" applyAlignment="1">
      <alignment vertical="center"/>
    </xf>
    <xf numFmtId="0" fontId="4" fillId="0" borderId="29" xfId="0" quotePrefix="1" applyFont="1" applyFill="1" applyBorder="1" applyAlignment="1">
      <alignment horizontal="left" vertical="top" wrapText="1"/>
    </xf>
    <xf numFmtId="0" fontId="1" fillId="0" borderId="29" xfId="2" applyFont="1" applyBorder="1" applyAlignment="1">
      <alignment vertical="center" wrapText="1"/>
    </xf>
    <xf numFmtId="0" fontId="11" fillId="2" borderId="29" xfId="0" applyFont="1" applyFill="1" applyBorder="1" applyAlignment="1">
      <alignment horizontal="center" vertical="center" wrapText="1"/>
    </xf>
    <xf numFmtId="0" fontId="0" fillId="0" borderId="29" xfId="0" applyBorder="1" applyAlignment="1">
      <alignment horizontal="center" vertical="center" wrapText="1"/>
    </xf>
    <xf numFmtId="0" fontId="5" fillId="0" borderId="0" xfId="0" applyFont="1" applyBorder="1" applyAlignment="1">
      <alignment horizontal="center" vertical="center"/>
    </xf>
    <xf numFmtId="0" fontId="11" fillId="2" borderId="40"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4" xfId="0" applyBorder="1" applyAlignment="1">
      <alignment horizontal="center" vertical="center" wrapText="1"/>
    </xf>
    <xf numFmtId="0" fontId="11" fillId="2" borderId="52"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9" fillId="3" borderId="29" xfId="0" applyFont="1" applyFill="1" applyBorder="1" applyAlignment="1">
      <alignment horizontal="center"/>
    </xf>
    <xf numFmtId="0" fontId="0" fillId="0" borderId="29" xfId="0" applyBorder="1" applyAlignment="1">
      <alignment horizontal="center"/>
    </xf>
    <xf numFmtId="0" fontId="11" fillId="2"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1" fillId="2" borderId="2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0" fillId="0" borderId="51" xfId="0" applyBorder="1" applyAlignment="1">
      <alignment horizontal="center" vertical="center" wrapText="1"/>
    </xf>
    <xf numFmtId="0" fontId="11" fillId="2" borderId="55"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56" xfId="0" applyBorder="1" applyAlignment="1">
      <alignment horizontal="center" wrapText="1"/>
    </xf>
    <xf numFmtId="0" fontId="9" fillId="3" borderId="2" xfId="0" applyFont="1" applyFill="1"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11" fillId="2"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45" xfId="0" applyBorder="1" applyAlignment="1">
      <alignment horizontal="center" vertical="center" wrapText="1"/>
    </xf>
    <xf numFmtId="0" fontId="8" fillId="2" borderId="57" xfId="0" applyFont="1" applyFill="1" applyBorder="1" applyAlignment="1">
      <alignment horizontal="center" vertical="center" wrapText="1"/>
    </xf>
    <xf numFmtId="0" fontId="0" fillId="0" borderId="11" xfId="0" applyBorder="1" applyAlignment="1">
      <alignment horizontal="center" vertical="center"/>
    </xf>
  </cellXfs>
  <cellStyles count="3">
    <cellStyle name="Normal" xfId="0" builtinId="0"/>
    <cellStyle name="Normal 2" xfId="1"/>
    <cellStyle name="Normal 3" xfId="2"/>
  </cellStyles>
  <dxfs count="1563">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s>
  <tableStyles count="0" defaultTableStyle="TableStyleMedium2" defaultPivotStyle="PivotStyleLight16"/>
  <colors>
    <mruColors>
      <color rgb="FF33CC33"/>
      <color rgb="FFFFFF99"/>
      <color rgb="FFEA0000"/>
      <color rgb="FF009900"/>
      <color rgb="FF000000"/>
      <color rgb="FFFF9900"/>
      <color rgb="FFFC16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157163</xdr:rowOff>
    </xdr:from>
    <xdr:ext cx="5848350" cy="9182386"/>
    <xdr:sp macro="" textlink="">
      <xdr:nvSpPr>
        <xdr:cNvPr id="2" name="TextBox 1"/>
        <xdr:cNvSpPr txBox="1"/>
      </xdr:nvSpPr>
      <xdr:spPr>
        <a:xfrm>
          <a:off x="180975" y="157163"/>
          <a:ext cx="5848350" cy="91823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it-IT" sz="1100" b="1">
              <a:solidFill>
                <a:schemeClr val="tx1"/>
              </a:solidFill>
              <a:effectLst/>
              <a:latin typeface="+mn-lt"/>
              <a:ea typeface="+mn-ea"/>
              <a:cs typeface="+mn-cs"/>
            </a:rPr>
            <a:t>Note sul VERA privacy</a:t>
          </a:r>
          <a:endParaRPr lang="it-IT">
            <a:effectLst/>
          </a:endParaRPr>
        </a:p>
        <a:p>
          <a:r>
            <a:rPr lang="it-IT" sz="1100">
              <a:solidFill>
                <a:schemeClr val="tx1"/>
              </a:solidFill>
              <a:effectLst/>
              <a:latin typeface="+mn-lt"/>
              <a:ea typeface="+mn-ea"/>
              <a:cs typeface="+mn-cs"/>
            </a:rPr>
            <a:t>Il VERA - privacy,</a:t>
          </a:r>
          <a:r>
            <a:rPr lang="it-IT" sz="1100" baseline="0">
              <a:solidFill>
                <a:schemeClr val="tx1"/>
              </a:solidFill>
              <a:effectLst/>
              <a:latin typeface="+mn-lt"/>
              <a:ea typeface="+mn-ea"/>
              <a:cs typeface="+mn-cs"/>
            </a:rPr>
            <a:t> basato sul VERA per la ISO/IEC 27001, è orientato solo alle valutazioni per la privacy. </a:t>
          </a:r>
          <a:r>
            <a:rPr lang="it-IT" sz="1100">
              <a:solidFill>
                <a:schemeClr val="tx1"/>
              </a:solidFill>
              <a:effectLst/>
              <a:latin typeface="+mn-lt"/>
              <a:ea typeface="+mn-ea"/>
              <a:cs typeface="+mn-cs"/>
            </a:rPr>
            <a:t>Potrebbe essere usato per dimostrare l'adeguatezza delle misure di sicurezza attuate. In questo</a:t>
          </a:r>
          <a:r>
            <a:rPr lang="it-IT" sz="1100" baseline="0">
              <a:solidFill>
                <a:schemeClr val="tx1"/>
              </a:solidFill>
              <a:effectLst/>
              <a:latin typeface="+mn-lt"/>
              <a:ea typeface="+mn-ea"/>
              <a:cs typeface="+mn-cs"/>
            </a:rPr>
            <a:t> caso vanno compilati i tab "Informazione e valutazione", "Minacce" e "Controlli" e poi il foglio "Trattamento-proposta" dovrebbe evidenziare i rischi alti (in rosso) per cui pianificare delle azioni di trattamento o accettare il rischio. Il foglio "Rischio privacy" permette di evidenziare il livello di rischio relativo alle minacce del GDPR (Distruzione, perdita, eccetera).</a:t>
          </a:r>
          <a:endParaRPr lang="it-IT">
            <a:effectLst/>
          </a:endParaRPr>
        </a:p>
        <a:p>
          <a:r>
            <a:rPr lang="it-IT" sz="1100">
              <a:solidFill>
                <a:schemeClr val="tx1"/>
              </a:solidFill>
              <a:effectLst/>
              <a:latin typeface="+mn-lt"/>
              <a:ea typeface="+mn-ea"/>
              <a:cs typeface="+mn-cs"/>
            </a:rPr>
            <a:t>Per realizzare una PIA è sufficiente usare</a:t>
          </a:r>
          <a:r>
            <a:rPr lang="it-IT" sz="1100" baseline="0">
              <a:solidFill>
                <a:schemeClr val="tx1"/>
              </a:solidFill>
              <a:effectLst/>
              <a:latin typeface="+mn-lt"/>
              <a:ea typeface="+mn-ea"/>
              <a:cs typeface="+mn-cs"/>
            </a:rPr>
            <a:t> il VERA per i soli trattamenti oggetto di PIA. In questo caso, il foglio "Rischio PIA" segnala se è necessaria la consultazione preventiva.</a:t>
          </a:r>
          <a:endParaRPr lang="it-IT">
            <a:effectLst/>
          </a:endParaRPr>
        </a:p>
        <a:p>
          <a:r>
            <a:rPr lang="it-IT" sz="1100">
              <a:solidFill>
                <a:schemeClr val="tx1"/>
              </a:solidFill>
              <a:effectLst/>
              <a:latin typeface="+mn-lt"/>
              <a:ea typeface="+mn-ea"/>
              <a:cs typeface="+mn-cs"/>
            </a:rPr>
            <a:t>C'è</a:t>
          </a:r>
          <a:r>
            <a:rPr lang="it-IT" sz="1100" baseline="0">
              <a:solidFill>
                <a:schemeClr val="tx1"/>
              </a:solidFill>
              <a:effectLst/>
              <a:latin typeface="+mn-lt"/>
              <a:ea typeface="+mn-ea"/>
              <a:cs typeface="+mn-cs"/>
            </a:rPr>
            <a:t> anche il "metodo ENISA" (ma con minacce diverse). In questo caso vanno compilati i tab "Informazione e valutazione", "Minacce" e poi, considerando il livello di rischio del tab "Rischio ENISA", applicare le corrispondenti misure ENISA.</a:t>
          </a:r>
          <a:endParaRPr lang="it-IT">
            <a:effectLst/>
          </a:endParaRPr>
        </a:p>
        <a:p>
          <a:r>
            <a:rPr lang="it-IT" sz="1100">
              <a:solidFill>
                <a:schemeClr val="tx1"/>
              </a:solidFill>
              <a:effectLst/>
              <a:latin typeface="+mn-lt"/>
              <a:ea typeface="+mn-ea"/>
              <a:cs typeface="+mn-cs"/>
            </a:rPr>
            <a:t> </a:t>
          </a:r>
          <a:endParaRPr lang="it-IT">
            <a:effectLst/>
          </a:endParaRPr>
        </a:p>
        <a:p>
          <a:r>
            <a:rPr lang="it-IT" sz="1100">
              <a:solidFill>
                <a:schemeClr val="tx1"/>
              </a:solidFill>
              <a:effectLst/>
              <a:latin typeface="+mn-lt"/>
              <a:ea typeface="+mn-ea"/>
              <a:cs typeface="+mn-cs"/>
            </a:rPr>
            <a:t>Rispetto al "normale" VERA 4.4:</a:t>
          </a:r>
          <a:endParaRPr lang="it-IT">
            <a:effectLst/>
          </a:endParaRPr>
        </a:p>
        <a:p>
          <a:r>
            <a:rPr lang="it-IT" sz="1100">
              <a:solidFill>
                <a:schemeClr val="tx1"/>
              </a:solidFill>
              <a:effectLst/>
              <a:latin typeface="+mn-lt"/>
              <a:ea typeface="+mn-ea"/>
              <a:cs typeface="+mn-cs"/>
            </a:rPr>
            <a:t>- il foglio di censimento delle informazioni e dei trattamenti</a:t>
          </a:r>
          <a:r>
            <a:rPr lang="it-IT" sz="1100" baseline="0">
              <a:solidFill>
                <a:schemeClr val="tx1"/>
              </a:solidFill>
              <a:effectLst/>
              <a:latin typeface="+mn-lt"/>
              <a:ea typeface="+mn-ea"/>
              <a:cs typeface="+mn-cs"/>
            </a:rPr>
            <a:t> permette anche di realizzare il "Registro" (senza le misure di sicurezza, che sono invece nel foglio "Controlli e SOA");</a:t>
          </a:r>
          <a:endParaRPr lang="it-IT">
            <a:effectLst/>
          </a:endParaRPr>
        </a:p>
        <a:p>
          <a:r>
            <a:rPr lang="it-IT" sz="1100">
              <a:solidFill>
                <a:schemeClr val="tx1"/>
              </a:solidFill>
              <a:effectLst/>
              <a:latin typeface="+mn-lt"/>
              <a:ea typeface="+mn-ea"/>
              <a:cs typeface="+mn-cs"/>
            </a:rPr>
            <a:t>- aggiunte, nei criteri di valutazione delle informazioni (o dei trattamenti), considerazioni in merito agli impatti sugli interessati;</a:t>
          </a:r>
          <a:endParaRPr lang="it-IT">
            <a:effectLst/>
          </a:endParaRPr>
        </a:p>
        <a:p>
          <a:r>
            <a:rPr lang="it-IT" sz="1100">
              <a:solidFill>
                <a:schemeClr val="tx1"/>
              </a:solidFill>
              <a:effectLst/>
              <a:latin typeface="+mn-lt"/>
              <a:ea typeface="+mn-ea"/>
              <a:cs typeface="+mn-cs"/>
            </a:rPr>
            <a:t>- tolte le minacce senza impatto sulla privacy;</a:t>
          </a:r>
          <a:endParaRPr lang="it-IT">
            <a:effectLst/>
          </a:endParaRPr>
        </a:p>
        <a:p>
          <a:r>
            <a:rPr lang="it-IT" sz="1100">
              <a:solidFill>
                <a:schemeClr val="tx1"/>
              </a:solidFill>
              <a:effectLst/>
              <a:latin typeface="+mn-lt"/>
              <a:ea typeface="+mn-ea"/>
              <a:cs typeface="+mn-cs"/>
            </a:rPr>
            <a:t>- ridotto il numero di controlli di sicurezza (ossia privacy) a 62 (il VERA 27001 + privacy ne aveva circa 140);</a:t>
          </a:r>
          <a:endParaRPr lang="it-IT">
            <a:effectLst/>
          </a:endParaRPr>
        </a:p>
        <a:p>
          <a:r>
            <a:rPr lang="it-IT" sz="1100">
              <a:solidFill>
                <a:schemeClr val="tx1"/>
              </a:solidFill>
              <a:effectLst/>
              <a:latin typeface="+mn-lt"/>
              <a:ea typeface="+mn-ea"/>
              <a:cs typeface="+mn-cs"/>
            </a:rPr>
            <a:t>- inserite note (molto sintetiche) per l'interpretazione dei controlli.</a:t>
          </a:r>
          <a:endParaRPr lang="it-IT">
            <a:effectLst/>
          </a:endParaRPr>
        </a:p>
        <a:p>
          <a:pPr>
            <a:lnSpc>
              <a:spcPct val="107000"/>
            </a:lnSpc>
            <a:spcAft>
              <a:spcPts val="800"/>
            </a:spcAft>
          </a:pPr>
          <a:endParaRPr lang="it-IT" sz="1100" b="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it-IT" sz="1100" b="1">
              <a:effectLst/>
              <a:latin typeface="Calibri" panose="020F0502020204030204" pitchFamily="34" charset="0"/>
              <a:ea typeface="Calibri" panose="020F0502020204030204" pitchFamily="34" charset="0"/>
              <a:cs typeface="Times New Roman" panose="02020603050405020304" pitchFamily="18" charset="0"/>
            </a:rPr>
            <a:t>Brevi istruzioni per il VERA "generale"</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VERA è nata con l’intenzione di presentare un metodo semplice (ma completo, anche in termini di minacce e controlli da considerare) di valutazione del rischio e, se le esigenze dell’organizzazione lo richiedono, una base per costruire metodi più complessi. </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Nel 2008, quando VERA nacque, le organizzazioni spesso partivano da un metodo complesso e lo “semplificavano”, perdendo coerenza o completezza nell’analisi. </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Alcuni, in anni recenti, hanno sentito l’esigenza di ampliare le minacce e i controlli proposti da VERA. Per esempio, per includere minacce relative alle parti esterne (o usare quelle proposte da ENISA) o i controlli di altri standard come la ISO/IEC 27018.</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Altri hanno dovuto analizzare più ambiti e, quindi, usare più file VERA tra loro collegati.</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Qui di seguito una veloce istruzione su come aggiungere una minaccia:</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aggiungere la minaccia nel tab “Minacce” (dopo  aver diviso le celle della colonna “categoria”, si può copiare una riga di una minaccia già presente);</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aggiungere la colonna della minaccia anche nel tab “Calcolo del rischio” (come sopra, può facilitare l’operazione la copia di una colonna già esistente);</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collegare il valore della minaccia tra i due tab;</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nel tab “Calcolo del rischio”, inserire il calcolo della Base di rischio a seconda dei parametri RID modificati;</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nel tab “Calcolo del rischio”, inserire la formula negli incroci minaccia-controllo (con Excel, dovrebbe funzionare il copia-incolla delle formule che ci sono già);</a:t>
          </a:r>
        </a:p>
        <a:p>
          <a:pPr marL="342900" lvl="0" indent="-342900">
            <a:lnSpc>
              <a:spcPct val="107000"/>
            </a:lnSpc>
            <a:spcAft>
              <a:spcPts val="80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nel tab “Calcolo del rischio”, verificare che le formule della colonna “livello massimo” in fondo a destra siano corrette (ossia che prenda come variabili tutti i valori della riga).</a:t>
          </a:r>
          <a:endParaRPr lang="it-IT"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558800</xdr:colOff>
      <xdr:row>19</xdr:row>
      <xdr:rowOff>0</xdr:rowOff>
    </xdr:from>
    <xdr:ext cx="65" cy="172227"/>
    <xdr:sp macro="" textlink="">
      <xdr:nvSpPr>
        <xdr:cNvPr id="3" name="TextBox 2"/>
        <xdr:cNvSpPr txBox="1"/>
      </xdr:nvSpPr>
      <xdr:spPr>
        <a:xfrm>
          <a:off x="8500533" y="367453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10</xdr:col>
      <xdr:colOff>359833</xdr:colOff>
      <xdr:row>2</xdr:row>
      <xdr:rowOff>52917</xdr:rowOff>
    </xdr:from>
    <xdr:ext cx="184731" cy="264560"/>
    <xdr:sp macro="" textlink="">
      <xdr:nvSpPr>
        <xdr:cNvPr id="2" name="CasellaDiTesto 1"/>
        <xdr:cNvSpPr txBox="1"/>
      </xdr:nvSpPr>
      <xdr:spPr>
        <a:xfrm>
          <a:off x="8255000" y="50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296333</xdr:colOff>
      <xdr:row>1</xdr:row>
      <xdr:rowOff>158750</xdr:rowOff>
    </xdr:from>
    <xdr:ext cx="5723467" cy="1054899"/>
    <xdr:sp macro="" textlink="">
      <xdr:nvSpPr>
        <xdr:cNvPr id="4" name="CasellaDiTesto 3"/>
        <xdr:cNvSpPr txBox="1"/>
      </xdr:nvSpPr>
      <xdr:spPr>
        <a:xfrm>
          <a:off x="7596293" y="334010"/>
          <a:ext cx="5723467" cy="1054899"/>
        </a:xfrm>
        <a:prstGeom prst="round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Base di rischio = verosimiglianza minaccia * valore informazione (il parametro RID con impatti dalla minaccia e valore più alto).</a:t>
          </a:r>
        </a:p>
        <a:p>
          <a:endParaRPr lang="en-US" sz="1100"/>
        </a:p>
        <a:p>
          <a:r>
            <a:rPr lang="en-US" sz="1100"/>
            <a:t>Rischio (per ogni minaccia e controllo) = Base di rischio * vulnerabilità ("inverso" del valore del controllo).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60960</xdr:colOff>
      <xdr:row>14</xdr:row>
      <xdr:rowOff>15240</xdr:rowOff>
    </xdr:from>
    <xdr:to>
      <xdr:col>3</xdr:col>
      <xdr:colOff>1127760</xdr:colOff>
      <xdr:row>22</xdr:row>
      <xdr:rowOff>144780</xdr:rowOff>
    </xdr:to>
    <xdr:sp macro="" textlink="">
      <xdr:nvSpPr>
        <xdr:cNvPr id="2" name="TextBox 1"/>
        <xdr:cNvSpPr txBox="1"/>
      </xdr:nvSpPr>
      <xdr:spPr>
        <a:xfrm>
          <a:off x="685800" y="2415540"/>
          <a:ext cx="3078480" cy="1531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Si raccomanda di accettare i rischi di livello inferiore a 20 e di analizzare con maggiore dettaglio gli altri.</a:t>
          </a:r>
        </a:p>
      </xdr:txBody>
    </xdr:sp>
    <xdr:clientData/>
  </xdr:twoCellAnchor>
  <xdr:oneCellAnchor>
    <xdr:from>
      <xdr:col>10</xdr:col>
      <xdr:colOff>359833</xdr:colOff>
      <xdr:row>1</xdr:row>
      <xdr:rowOff>52917</xdr:rowOff>
    </xdr:from>
    <xdr:ext cx="184731" cy="264560"/>
    <xdr:sp macro="" textlink="">
      <xdr:nvSpPr>
        <xdr:cNvPr id="3" name="CasellaDiTesto 1"/>
        <xdr:cNvSpPr txBox="1"/>
      </xdr:nvSpPr>
      <xdr:spPr>
        <a:xfrm>
          <a:off x="882755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3</xdr:row>
      <xdr:rowOff>52917</xdr:rowOff>
    </xdr:from>
    <xdr:ext cx="184731" cy="264560"/>
    <xdr:sp macro="" textlink="">
      <xdr:nvSpPr>
        <xdr:cNvPr id="2" name="CasellaDiTesto 1"/>
        <xdr:cNvSpPr txBox="1"/>
      </xdr:nvSpPr>
      <xdr:spPr>
        <a:xfrm>
          <a:off x="8513233"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3</xdr:row>
      <xdr:rowOff>52917</xdr:rowOff>
    </xdr:from>
    <xdr:ext cx="184731" cy="264560"/>
    <xdr:sp macro="" textlink="">
      <xdr:nvSpPr>
        <xdr:cNvPr id="3" name="CasellaDiTesto 1"/>
        <xdr:cNvSpPr txBox="1"/>
      </xdr:nvSpPr>
      <xdr:spPr>
        <a:xfrm>
          <a:off x="6629400"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4"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5"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3</xdr:row>
      <xdr:rowOff>52917</xdr:rowOff>
    </xdr:from>
    <xdr:ext cx="184731" cy="264560"/>
    <xdr:sp macro="" textlink="">
      <xdr:nvSpPr>
        <xdr:cNvPr id="6" name="CasellaDiTesto 1"/>
        <xdr:cNvSpPr txBox="1"/>
      </xdr:nvSpPr>
      <xdr:spPr>
        <a:xfrm>
          <a:off x="8232246" y="2196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4</xdr:row>
      <xdr:rowOff>52917</xdr:rowOff>
    </xdr:from>
    <xdr:ext cx="184731" cy="264560"/>
    <xdr:sp macro="" textlink="">
      <xdr:nvSpPr>
        <xdr:cNvPr id="2" name="CasellaDiTesto 1"/>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4</xdr:row>
      <xdr:rowOff>52917</xdr:rowOff>
    </xdr:from>
    <xdr:ext cx="184731" cy="264560"/>
    <xdr:sp macro="" textlink="">
      <xdr:nvSpPr>
        <xdr:cNvPr id="3" name="CasellaDiTesto 1"/>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4</xdr:row>
      <xdr:rowOff>52917</xdr:rowOff>
    </xdr:from>
    <xdr:ext cx="184731" cy="264560"/>
    <xdr:sp macro="" textlink="">
      <xdr:nvSpPr>
        <xdr:cNvPr id="4" name="CasellaDiTesto 1"/>
        <xdr:cNvSpPr txBox="1"/>
      </xdr:nvSpPr>
      <xdr:spPr>
        <a:xfrm>
          <a:off x="11151658"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5" name="CasellaDiTesto 1"/>
        <xdr:cNvSpPr txBox="1"/>
      </xdr:nvSpPr>
      <xdr:spPr>
        <a:xfrm>
          <a:off x="3476625" y="810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6" name="CasellaDiTesto 1"/>
        <xdr:cNvSpPr txBox="1"/>
      </xdr:nvSpPr>
      <xdr:spPr>
        <a:xfrm>
          <a:off x="3476625" y="810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2</xdr:row>
      <xdr:rowOff>52917</xdr:rowOff>
    </xdr:from>
    <xdr:ext cx="184731" cy="264560"/>
    <xdr:sp macro="" textlink="">
      <xdr:nvSpPr>
        <xdr:cNvPr id="7" name="CasellaDiTesto 1"/>
        <xdr:cNvSpPr txBox="1"/>
      </xdr:nvSpPr>
      <xdr:spPr>
        <a:xfrm>
          <a:off x="8498946" y="810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3</xdr:row>
      <xdr:rowOff>52917</xdr:rowOff>
    </xdr:from>
    <xdr:ext cx="184731" cy="264560"/>
    <xdr:sp macro="" textlink="">
      <xdr:nvSpPr>
        <xdr:cNvPr id="8" name="CasellaDiTesto 1"/>
        <xdr:cNvSpPr txBox="1"/>
      </xdr:nvSpPr>
      <xdr:spPr>
        <a:xfrm>
          <a:off x="3476625"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3</xdr:row>
      <xdr:rowOff>52917</xdr:rowOff>
    </xdr:from>
    <xdr:ext cx="184731" cy="264560"/>
    <xdr:sp macro="" textlink="">
      <xdr:nvSpPr>
        <xdr:cNvPr id="9" name="CasellaDiTesto 1"/>
        <xdr:cNvSpPr txBox="1"/>
      </xdr:nvSpPr>
      <xdr:spPr>
        <a:xfrm>
          <a:off x="3476625"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3</xdr:row>
      <xdr:rowOff>52917</xdr:rowOff>
    </xdr:from>
    <xdr:ext cx="184731" cy="264560"/>
    <xdr:sp macro="" textlink="">
      <xdr:nvSpPr>
        <xdr:cNvPr id="10" name="CasellaDiTesto 1"/>
        <xdr:cNvSpPr txBox="1"/>
      </xdr:nvSpPr>
      <xdr:spPr>
        <a:xfrm>
          <a:off x="8498946"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1</xdr:row>
      <xdr:rowOff>52917</xdr:rowOff>
    </xdr:from>
    <xdr:ext cx="184731" cy="264560"/>
    <xdr:sp macro="" textlink="">
      <xdr:nvSpPr>
        <xdr:cNvPr id="2" name="CasellaDiTesto 1"/>
        <xdr:cNvSpPr txBox="1"/>
      </xdr:nvSpPr>
      <xdr:spPr>
        <a:xfrm>
          <a:off x="3476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3" name="CasellaDiTesto 1"/>
        <xdr:cNvSpPr txBox="1"/>
      </xdr:nvSpPr>
      <xdr:spPr>
        <a:xfrm>
          <a:off x="3476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4" name="CasellaDiTesto 1"/>
        <xdr:cNvSpPr txBox="1"/>
      </xdr:nvSpPr>
      <xdr:spPr>
        <a:xfrm>
          <a:off x="8498946"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0</xdr:colOff>
      <xdr:row>2</xdr:row>
      <xdr:rowOff>52917</xdr:rowOff>
    </xdr:from>
    <xdr:ext cx="184731" cy="264560"/>
    <xdr:sp macro="" textlink="">
      <xdr:nvSpPr>
        <xdr:cNvPr id="2" name="CasellaDiTesto 1"/>
        <xdr:cNvSpPr txBox="1"/>
      </xdr:nvSpPr>
      <xdr:spPr>
        <a:xfrm>
          <a:off x="8677275" y="52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3" name="CasellaDiTesto 1"/>
        <xdr:cNvSpPr txBox="1"/>
      </xdr:nvSpPr>
      <xdr:spPr>
        <a:xfrm>
          <a:off x="8677275" y="52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2</xdr:row>
      <xdr:rowOff>52917</xdr:rowOff>
    </xdr:from>
    <xdr:ext cx="184731" cy="264560"/>
    <xdr:sp macro="" textlink="">
      <xdr:nvSpPr>
        <xdr:cNvPr id="4" name="CasellaDiTesto 1"/>
        <xdr:cNvSpPr txBox="1"/>
      </xdr:nvSpPr>
      <xdr:spPr>
        <a:xfrm>
          <a:off x="16247533" y="52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5" name="CasellaDiTesto 1"/>
        <xdr:cNvSpPr txBox="1"/>
      </xdr:nvSpPr>
      <xdr:spPr>
        <a:xfrm>
          <a:off x="8205788" y="643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6" name="CasellaDiTesto 1"/>
        <xdr:cNvSpPr txBox="1"/>
      </xdr:nvSpPr>
      <xdr:spPr>
        <a:xfrm>
          <a:off x="8205788" y="643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7" name="CasellaDiTesto 1"/>
        <xdr:cNvSpPr txBox="1"/>
      </xdr:nvSpPr>
      <xdr:spPr>
        <a:xfrm>
          <a:off x="15876058" y="643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id="1" name="Tabella1" displayName="Tabella1" ref="B5:D8" totalsRowShown="0" headerRowDxfId="36" dataDxfId="35">
  <autoFilter ref="B5:D8"/>
  <tableColumns count="3">
    <tableColumn id="1" name="Controllo" dataDxfId="34"/>
    <tableColumn id="2" name="Minaccia" dataDxfId="33"/>
    <tableColumn id="3" name="Vulnerabilità" dataDxfId="3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Vial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tabSelected="1" workbookViewId="0">
      <selection activeCell="C17" sqref="C17"/>
    </sheetView>
  </sheetViews>
  <sheetFormatPr defaultColWidth="8.86328125" defaultRowHeight="13.15" x14ac:dyDescent="0.35"/>
  <cols>
    <col min="1" max="1" width="3.265625" style="110" customWidth="1"/>
    <col min="2" max="2" width="25.265625" style="110" customWidth="1"/>
    <col min="3" max="3" width="104.86328125" style="110" customWidth="1"/>
    <col min="4" max="16384" width="8.86328125" style="110"/>
  </cols>
  <sheetData>
    <row r="2" spans="2:3" x14ac:dyDescent="0.35">
      <c r="B2" s="109" t="s">
        <v>240</v>
      </c>
    </row>
    <row r="3" spans="2:3" s="98" customFormat="1" ht="13.5" thickBot="1" x14ac:dyDescent="0.4"/>
    <row r="4" spans="2:3" s="98" customFormat="1" x14ac:dyDescent="0.35">
      <c r="B4" s="101"/>
      <c r="C4" s="102"/>
    </row>
    <row r="5" spans="2:3" s="98" customFormat="1" x14ac:dyDescent="0.35">
      <c r="B5" s="100" t="s">
        <v>148</v>
      </c>
      <c r="C5" s="103"/>
    </row>
    <row r="6" spans="2:3" s="98" customFormat="1" x14ac:dyDescent="0.35">
      <c r="B6" s="104"/>
      <c r="C6" s="105"/>
    </row>
    <row r="7" spans="2:3" s="98" customFormat="1" x14ac:dyDescent="0.35">
      <c r="B7" s="100" t="s">
        <v>149</v>
      </c>
      <c r="C7" s="103"/>
    </row>
    <row r="8" spans="2:3" s="98" customFormat="1" x14ac:dyDescent="0.35">
      <c r="B8" s="104"/>
      <c r="C8" s="103"/>
    </row>
    <row r="9" spans="2:3" s="98" customFormat="1" x14ac:dyDescent="0.35">
      <c r="B9" s="100" t="s">
        <v>113</v>
      </c>
      <c r="C9" s="103" t="s">
        <v>291</v>
      </c>
    </row>
    <row r="10" spans="2:3" s="98" customFormat="1" x14ac:dyDescent="0.35">
      <c r="B10" s="104"/>
      <c r="C10" s="103"/>
    </row>
    <row r="11" spans="2:3" s="98" customFormat="1" x14ac:dyDescent="0.35">
      <c r="B11" s="104"/>
      <c r="C11" s="103"/>
    </row>
    <row r="12" spans="2:3" s="98" customFormat="1" x14ac:dyDescent="0.35">
      <c r="B12" s="104"/>
      <c r="C12" s="103" t="s">
        <v>164</v>
      </c>
    </row>
    <row r="13" spans="2:3" s="98" customFormat="1" ht="13.5" thickBot="1" x14ac:dyDescent="0.4">
      <c r="B13" s="106"/>
      <c r="C13" s="107"/>
    </row>
    <row r="14" spans="2:3" s="98" customFormat="1" x14ac:dyDescent="0.35"/>
    <row r="15" spans="2:3" ht="13.5" thickBot="1" x14ac:dyDescent="0.4"/>
    <row r="16" spans="2:3" x14ac:dyDescent="0.35">
      <c r="B16" s="111"/>
      <c r="C16" s="112" t="s">
        <v>797</v>
      </c>
    </row>
    <row r="17" spans="2:3" x14ac:dyDescent="0.35">
      <c r="B17" s="113" t="s">
        <v>157</v>
      </c>
      <c r="C17" s="114" t="s">
        <v>163</v>
      </c>
    </row>
    <row r="18" spans="2:3" ht="39.4" x14ac:dyDescent="0.35">
      <c r="B18" s="113"/>
      <c r="C18" s="115" t="s">
        <v>158</v>
      </c>
    </row>
    <row r="19" spans="2:3" x14ac:dyDescent="0.35">
      <c r="B19" s="113" t="s">
        <v>159</v>
      </c>
      <c r="C19" s="115"/>
    </row>
    <row r="20" spans="2:3" ht="65.650000000000006" x14ac:dyDescent="0.35">
      <c r="B20" s="113" t="s">
        <v>217</v>
      </c>
      <c r="C20" s="115" t="s">
        <v>237</v>
      </c>
    </row>
    <row r="21" spans="2:3" ht="52.5" x14ac:dyDescent="0.35">
      <c r="B21" s="113" t="s">
        <v>709</v>
      </c>
      <c r="C21" s="149" t="s">
        <v>794</v>
      </c>
    </row>
    <row r="22" spans="2:3" ht="13.5" thickBot="1" x14ac:dyDescent="0.4">
      <c r="B22" s="116"/>
      <c r="C22" s="1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3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3"/>
  <sheetViews>
    <sheetView topLeftCell="I1" zoomScaleNormal="100" workbookViewId="0">
      <selection activeCell="M7" sqref="M7"/>
    </sheetView>
  </sheetViews>
  <sheetFormatPr defaultColWidth="9.1328125" defaultRowHeight="13.15" x14ac:dyDescent="0.35"/>
  <cols>
    <col min="1" max="1" width="2.73046875" style="20" customWidth="1"/>
    <col min="2" max="2" width="17.59765625" style="20" customWidth="1"/>
    <col min="3" max="3" width="13.86328125" style="20" customWidth="1"/>
    <col min="4" max="4" width="26.265625" style="20" customWidth="1"/>
    <col min="5" max="5" width="11.59765625" style="20" customWidth="1"/>
    <col min="6" max="6" width="9" style="13" customWidth="1"/>
    <col min="7" max="7" width="9.3984375" style="13" customWidth="1"/>
    <col min="8" max="8" width="9.59765625" style="13" customWidth="1"/>
    <col min="9" max="9" width="46.73046875" style="20" customWidth="1"/>
    <col min="10" max="10" width="12.796875" style="20" customWidth="1"/>
    <col min="11" max="11" width="37.1328125" style="20" customWidth="1"/>
    <col min="12" max="12" width="11.59765625" style="20" bestFit="1" customWidth="1"/>
    <col min="13" max="13" width="19.73046875" style="20" customWidth="1"/>
    <col min="14" max="14" width="30.6640625" style="20" customWidth="1"/>
    <col min="15" max="16" width="19.73046875" style="20" customWidth="1"/>
    <col min="17" max="17" width="8.53125" style="20" customWidth="1"/>
    <col min="18" max="18" width="14.1328125" style="20" customWidth="1"/>
    <col min="19" max="19" width="28.1328125" style="20" customWidth="1"/>
    <col min="20" max="20" width="26.1328125" style="20" customWidth="1"/>
    <col min="21" max="21" width="30.73046875" style="20" customWidth="1"/>
    <col min="22" max="16384" width="9.1328125" style="20"/>
  </cols>
  <sheetData>
    <row r="2" spans="2:18" ht="23.25" x14ac:dyDescent="0.35">
      <c r="B2" s="73" t="s">
        <v>3</v>
      </c>
      <c r="C2" s="73"/>
    </row>
    <row r="3" spans="2:18" x14ac:dyDescent="0.35">
      <c r="B3" s="20" t="s">
        <v>4</v>
      </c>
    </row>
    <row r="5" spans="2:18" ht="13.5" thickBot="1" x14ac:dyDescent="0.4"/>
    <row r="6" spans="2:18" ht="28.5" x14ac:dyDescent="0.35">
      <c r="B6" s="118" t="s">
        <v>218</v>
      </c>
      <c r="C6" s="118" t="s">
        <v>5</v>
      </c>
      <c r="D6" s="96" t="s">
        <v>220</v>
      </c>
      <c r="E6" s="119" t="s">
        <v>235</v>
      </c>
      <c r="F6" s="119" t="s">
        <v>6</v>
      </c>
      <c r="G6" s="119" t="s">
        <v>7</v>
      </c>
      <c r="H6" s="119" t="s">
        <v>8</v>
      </c>
      <c r="I6" s="95" t="s">
        <v>141</v>
      </c>
      <c r="J6" s="96" t="s">
        <v>714</v>
      </c>
      <c r="K6" s="95" t="s">
        <v>142</v>
      </c>
      <c r="L6" s="95" t="s">
        <v>234</v>
      </c>
      <c r="M6" s="96" t="s">
        <v>219</v>
      </c>
      <c r="N6" s="96" t="s">
        <v>221</v>
      </c>
      <c r="O6" s="96" t="s">
        <v>224</v>
      </c>
      <c r="P6" s="96" t="s">
        <v>222</v>
      </c>
      <c r="Q6" s="96" t="s">
        <v>712</v>
      </c>
      <c r="R6" s="96" t="s">
        <v>223</v>
      </c>
    </row>
    <row r="7" spans="2:18" ht="275.64999999999998" x14ac:dyDescent="0.35">
      <c r="B7" s="152"/>
      <c r="C7" s="152"/>
      <c r="D7" s="152"/>
      <c r="E7" s="152" t="s">
        <v>236</v>
      </c>
      <c r="F7" s="153">
        <v>1</v>
      </c>
      <c r="G7" s="153">
        <v>2</v>
      </c>
      <c r="H7" s="153">
        <v>1</v>
      </c>
      <c r="I7" s="152" t="s">
        <v>160</v>
      </c>
      <c r="J7" s="152"/>
      <c r="K7" s="152" t="s">
        <v>250</v>
      </c>
      <c r="L7" s="152" t="s">
        <v>249</v>
      </c>
      <c r="M7" s="152"/>
      <c r="N7" s="152" t="s">
        <v>715</v>
      </c>
      <c r="O7" s="152" t="s">
        <v>239</v>
      </c>
      <c r="P7" s="152" t="s">
        <v>708</v>
      </c>
      <c r="Q7" s="181" t="s">
        <v>713</v>
      </c>
      <c r="R7" s="152"/>
    </row>
    <row r="8" spans="2:18" x14ac:dyDescent="0.35">
      <c r="B8" s="152"/>
      <c r="C8" s="152"/>
      <c r="D8" s="152"/>
      <c r="E8" s="152"/>
      <c r="F8" s="153"/>
      <c r="G8" s="153"/>
      <c r="H8" s="153"/>
      <c r="I8" s="152"/>
      <c r="J8" s="152"/>
      <c r="K8" s="152"/>
      <c r="L8" s="152"/>
      <c r="M8" s="152"/>
      <c r="N8" s="152"/>
      <c r="O8" s="152"/>
      <c r="P8" s="152"/>
      <c r="Q8" s="152"/>
      <c r="R8" s="152"/>
    </row>
    <row r="9" spans="2:18" x14ac:dyDescent="0.35">
      <c r="B9" s="152"/>
      <c r="C9" s="152"/>
      <c r="D9" s="152"/>
      <c r="E9" s="152"/>
      <c r="F9" s="153"/>
      <c r="G9" s="153"/>
      <c r="H9" s="153"/>
      <c r="I9" s="152"/>
      <c r="J9" s="152"/>
      <c r="K9" s="152"/>
      <c r="L9" s="152"/>
      <c r="M9" s="152"/>
      <c r="N9" s="152"/>
      <c r="O9" s="152"/>
      <c r="P9" s="152"/>
      <c r="Q9" s="152"/>
      <c r="R9" s="152"/>
    </row>
    <row r="10" spans="2:18" x14ac:dyDescent="0.35">
      <c r="B10" s="152"/>
      <c r="C10" s="152"/>
      <c r="D10" s="152"/>
      <c r="E10" s="152"/>
      <c r="F10" s="153"/>
      <c r="G10" s="153"/>
      <c r="H10" s="153"/>
      <c r="I10" s="152"/>
      <c r="J10" s="152"/>
      <c r="K10" s="152"/>
      <c r="L10" s="152"/>
      <c r="M10" s="152"/>
      <c r="N10" s="152"/>
      <c r="O10" s="152"/>
      <c r="P10" s="152"/>
      <c r="Q10" s="152"/>
      <c r="R10" s="152"/>
    </row>
    <row r="11" spans="2:18" x14ac:dyDescent="0.35">
      <c r="B11" s="152"/>
      <c r="C11" s="152"/>
      <c r="D11" s="152"/>
      <c r="E11" s="152"/>
      <c r="F11" s="153"/>
      <c r="G11" s="153"/>
      <c r="H11" s="153"/>
      <c r="I11" s="152"/>
      <c r="J11" s="152"/>
      <c r="K11" s="152"/>
      <c r="L11" s="152"/>
      <c r="M11" s="152"/>
      <c r="N11" s="152"/>
      <c r="O11" s="152"/>
      <c r="P11" s="152"/>
      <c r="Q11" s="152"/>
      <c r="R11" s="152"/>
    </row>
    <row r="12" spans="2:18" x14ac:dyDescent="0.35">
      <c r="B12" s="152"/>
      <c r="C12" s="152"/>
      <c r="D12" s="152"/>
      <c r="E12" s="152"/>
      <c r="F12" s="153"/>
      <c r="G12" s="153"/>
      <c r="H12" s="153"/>
      <c r="I12" s="152"/>
      <c r="J12" s="152"/>
      <c r="K12" s="152"/>
      <c r="L12" s="152"/>
      <c r="M12" s="152"/>
      <c r="N12" s="152"/>
      <c r="O12" s="152"/>
      <c r="P12" s="152"/>
      <c r="Q12" s="152"/>
      <c r="R12" s="152"/>
    </row>
    <row r="13" spans="2:18" x14ac:dyDescent="0.35">
      <c r="B13" s="152"/>
      <c r="C13" s="152"/>
      <c r="D13" s="152"/>
      <c r="E13" s="152"/>
      <c r="F13" s="153"/>
      <c r="G13" s="153"/>
      <c r="H13" s="153"/>
      <c r="I13" s="152"/>
      <c r="J13" s="152"/>
      <c r="K13" s="152"/>
      <c r="L13" s="152"/>
      <c r="M13" s="152"/>
      <c r="N13" s="152"/>
      <c r="O13" s="152"/>
      <c r="P13" s="152"/>
      <c r="Q13" s="152"/>
      <c r="R13" s="152"/>
    </row>
    <row r="14" spans="2:18" x14ac:dyDescent="0.35">
      <c r="B14" s="152"/>
      <c r="C14" s="152"/>
      <c r="D14" s="152"/>
      <c r="E14" s="152"/>
      <c r="F14" s="153"/>
      <c r="G14" s="153"/>
      <c r="H14" s="153"/>
      <c r="I14" s="152"/>
      <c r="J14" s="152"/>
      <c r="K14" s="152"/>
      <c r="L14" s="152"/>
      <c r="M14" s="152"/>
      <c r="N14" s="152"/>
      <c r="O14" s="152"/>
      <c r="P14" s="152"/>
      <c r="Q14" s="152"/>
      <c r="R14" s="152"/>
    </row>
    <row r="15" spans="2:18" x14ac:dyDescent="0.35">
      <c r="B15" s="152"/>
      <c r="C15" s="152"/>
      <c r="D15" s="152"/>
      <c r="E15" s="152"/>
      <c r="F15" s="153"/>
      <c r="G15" s="153"/>
      <c r="H15" s="153"/>
      <c r="I15" s="152"/>
      <c r="J15" s="152"/>
      <c r="K15" s="152"/>
      <c r="L15" s="152"/>
      <c r="M15" s="152"/>
      <c r="N15" s="152"/>
      <c r="O15" s="152"/>
      <c r="P15" s="152"/>
      <c r="Q15" s="152"/>
      <c r="R15" s="152"/>
    </row>
    <row r="16" spans="2:18" x14ac:dyDescent="0.35">
      <c r="B16" s="152"/>
      <c r="C16" s="152"/>
      <c r="D16" s="152"/>
      <c r="E16" s="152"/>
      <c r="F16" s="153"/>
      <c r="G16" s="153"/>
      <c r="H16" s="153"/>
      <c r="I16" s="152"/>
      <c r="J16" s="152"/>
      <c r="K16" s="152"/>
      <c r="L16" s="152"/>
      <c r="M16" s="152"/>
      <c r="N16" s="152"/>
      <c r="O16" s="152"/>
      <c r="P16" s="152"/>
      <c r="Q16" s="152"/>
      <c r="R16" s="152"/>
    </row>
    <row r="17" spans="2:18" x14ac:dyDescent="0.35">
      <c r="B17" s="152"/>
      <c r="C17" s="152"/>
      <c r="D17" s="152"/>
      <c r="E17" s="152"/>
      <c r="F17" s="153"/>
      <c r="G17" s="153"/>
      <c r="H17" s="153"/>
      <c r="I17" s="152"/>
      <c r="J17" s="152"/>
      <c r="K17" s="152"/>
      <c r="L17" s="152"/>
      <c r="M17" s="152"/>
      <c r="N17" s="152"/>
      <c r="O17" s="152"/>
      <c r="P17" s="152"/>
      <c r="Q17" s="152"/>
      <c r="R17" s="152"/>
    </row>
    <row r="18" spans="2:18" x14ac:dyDescent="0.35">
      <c r="B18" s="152"/>
      <c r="C18" s="152"/>
      <c r="D18" s="152"/>
      <c r="E18" s="152"/>
      <c r="F18" s="153"/>
      <c r="G18" s="153"/>
      <c r="H18" s="153"/>
      <c r="I18" s="152"/>
      <c r="J18" s="152"/>
      <c r="K18" s="152"/>
      <c r="L18" s="152"/>
      <c r="M18" s="152"/>
      <c r="N18" s="152"/>
      <c r="O18" s="152"/>
      <c r="P18" s="152"/>
      <c r="Q18" s="152"/>
      <c r="R18" s="152"/>
    </row>
    <row r="19" spans="2:18" x14ac:dyDescent="0.35">
      <c r="B19" s="152"/>
      <c r="C19" s="152"/>
      <c r="D19" s="152"/>
      <c r="E19" s="152"/>
      <c r="F19" s="153"/>
      <c r="G19" s="153"/>
      <c r="H19" s="153"/>
      <c r="I19" s="152"/>
      <c r="J19" s="152"/>
      <c r="K19" s="152"/>
      <c r="L19" s="152"/>
      <c r="M19" s="152"/>
      <c r="N19" s="152"/>
      <c r="O19" s="152"/>
      <c r="P19" s="152"/>
      <c r="Q19" s="152"/>
      <c r="R19" s="152"/>
    </row>
    <row r="20" spans="2:18" x14ac:dyDescent="0.35">
      <c r="B20" s="152"/>
      <c r="C20" s="152"/>
      <c r="D20" s="152"/>
      <c r="E20" s="152"/>
      <c r="F20" s="153"/>
      <c r="G20" s="153"/>
      <c r="H20" s="153"/>
      <c r="I20" s="152"/>
      <c r="J20" s="152"/>
      <c r="K20" s="152"/>
      <c r="L20" s="152"/>
      <c r="M20" s="152"/>
      <c r="N20" s="152"/>
      <c r="O20" s="152"/>
      <c r="P20" s="152"/>
      <c r="Q20" s="152"/>
      <c r="R20" s="152"/>
    </row>
    <row r="21" spans="2:18" x14ac:dyDescent="0.35">
      <c r="B21" s="152"/>
      <c r="C21" s="152"/>
      <c r="D21" s="152"/>
      <c r="E21" s="152"/>
      <c r="F21" s="153"/>
      <c r="G21" s="153"/>
      <c r="H21" s="153"/>
      <c r="I21" s="152"/>
      <c r="J21" s="152"/>
      <c r="K21" s="152"/>
      <c r="L21" s="152"/>
      <c r="M21" s="152"/>
      <c r="N21" s="152"/>
      <c r="O21" s="152"/>
      <c r="P21" s="152"/>
      <c r="Q21" s="152"/>
      <c r="R21" s="152"/>
    </row>
    <row r="22" spans="2:18" x14ac:dyDescent="0.35">
      <c r="B22" s="152"/>
      <c r="C22" s="152"/>
      <c r="D22" s="152"/>
      <c r="E22" s="152"/>
      <c r="F22" s="153"/>
      <c r="G22" s="153"/>
      <c r="H22" s="153"/>
      <c r="I22" s="152"/>
      <c r="J22" s="152"/>
      <c r="K22" s="152"/>
      <c r="L22" s="152"/>
      <c r="M22" s="152"/>
      <c r="N22" s="152"/>
      <c r="O22" s="152"/>
      <c r="P22" s="152"/>
      <c r="Q22" s="152"/>
      <c r="R22" s="152"/>
    </row>
    <row r="23" spans="2:18" ht="21" x14ac:dyDescent="0.35">
      <c r="B23" s="146"/>
      <c r="C23" s="147" t="s">
        <v>166</v>
      </c>
      <c r="D23" s="146"/>
      <c r="E23" s="146"/>
      <c r="F23" s="148">
        <f>MAX(F7:F22)</f>
        <v>1</v>
      </c>
      <c r="G23" s="148">
        <f>MAX(G7:G22)</f>
        <v>2</v>
      </c>
      <c r="H23" s="148">
        <f>MAX(H7:H22)</f>
        <v>1</v>
      </c>
      <c r="I23" s="146"/>
      <c r="J23" s="146"/>
      <c r="K23" s="146"/>
      <c r="L23" s="146"/>
      <c r="M23" s="146"/>
      <c r="N23" s="146"/>
      <c r="O23" s="146"/>
      <c r="P23" s="146"/>
      <c r="Q23" s="146"/>
      <c r="R23" s="146"/>
    </row>
  </sheetData>
  <dataValidations count="1">
    <dataValidation type="list" allowBlank="1" showInputMessage="1" showErrorMessage="1" sqref="F7:H22">
      <formula1>"1, 2, 3, 4"</formula1>
    </dataValidation>
  </dataValidations>
  <pageMargins left="0.55118110236220474" right="0.51181102362204722" top="0.98425196850393704" bottom="0.98425196850393704" header="0.51181102362204722" footer="0.51181102362204722"/>
  <pageSetup paperSize="9" scale="43" fitToHeight="0" orientation="landscape" r:id="rId1"/>
  <headerFooter alignWithMargins="0">
    <oddHeader>&amp;L&amp;F&amp;R&amp;A</oddHeader>
    <oddFooter>&amp;LDocumento riservato per la Direzione, i partecipanti alla valutazione del rischio privacy, consulenti e auditor per la privacy.&amp;RPage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topLeftCell="A4" zoomScaleNormal="100" workbookViewId="0">
      <selection activeCell="D4" sqref="D4"/>
    </sheetView>
  </sheetViews>
  <sheetFormatPr defaultColWidth="9.1328125" defaultRowHeight="13.15" x14ac:dyDescent="0.35"/>
  <cols>
    <col min="1" max="1" width="2.73046875" style="20" customWidth="1"/>
    <col min="2" max="2" width="11.73046875" style="13" customWidth="1"/>
    <col min="3" max="3" width="25.73046875" style="20" customWidth="1"/>
    <col min="4" max="4" width="26.3984375" style="20" customWidth="1"/>
    <col min="5" max="5" width="28.86328125" style="20" customWidth="1"/>
    <col min="6" max="16384" width="9.1328125" style="20"/>
  </cols>
  <sheetData>
    <row r="1" spans="1:16384" ht="23.25" x14ac:dyDescent="0.35">
      <c r="A1" s="73"/>
      <c r="B1" s="73" t="s">
        <v>154</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c r="XFA1" s="73"/>
      <c r="XFB1" s="73"/>
      <c r="XFC1" s="73"/>
      <c r="XFD1" s="73"/>
    </row>
    <row r="2" spans="1:16384" ht="13.5" thickBot="1" x14ac:dyDescent="0.4"/>
    <row r="3" spans="1:16384" ht="14.25" x14ac:dyDescent="0.35">
      <c r="B3" s="17" t="s">
        <v>10</v>
      </c>
      <c r="C3" s="21" t="s">
        <v>11</v>
      </c>
      <c r="D3" s="21" t="s">
        <v>12</v>
      </c>
      <c r="E3" s="22" t="s">
        <v>13</v>
      </c>
    </row>
    <row r="4" spans="1:16384" ht="236.25" x14ac:dyDescent="0.35">
      <c r="B4" s="18" t="s">
        <v>14</v>
      </c>
      <c r="C4" s="23" t="s">
        <v>241</v>
      </c>
      <c r="D4" s="24" t="s">
        <v>796</v>
      </c>
      <c r="E4" s="25" t="s">
        <v>795</v>
      </c>
    </row>
    <row r="5" spans="1:16384" ht="367.5" x14ac:dyDescent="0.35">
      <c r="B5" s="63" t="s">
        <v>15</v>
      </c>
      <c r="C5" s="64" t="s">
        <v>298</v>
      </c>
      <c r="D5" s="64" t="s">
        <v>299</v>
      </c>
      <c r="E5" s="65" t="s">
        <v>300</v>
      </c>
    </row>
    <row r="6" spans="1:16384" ht="288.75" x14ac:dyDescent="0.35">
      <c r="B6" s="63" t="s">
        <v>16</v>
      </c>
      <c r="C6" s="64" t="s">
        <v>302</v>
      </c>
      <c r="D6" s="64" t="s">
        <v>301</v>
      </c>
      <c r="E6" s="65" t="s">
        <v>303</v>
      </c>
    </row>
    <row r="7" spans="1:16384" ht="302.25" thickBot="1" x14ac:dyDescent="0.4">
      <c r="B7" s="66" t="s">
        <v>132</v>
      </c>
      <c r="C7" s="67" t="s">
        <v>304</v>
      </c>
      <c r="D7" s="67" t="s">
        <v>305</v>
      </c>
      <c r="E7" s="68" t="s">
        <v>306</v>
      </c>
    </row>
  </sheetData>
  <pageMargins left="0.23622047244094491" right="0.23622047244094491" top="0.74803149606299213" bottom="0.74803149606299213" header="0.31496062992125984" footer="0.31496062992125984"/>
  <pageSetup paperSize="9" orientation="portrait" r:id="rId1"/>
  <headerFooter>
    <oddHeader>&amp;L&amp;F&amp;RCriteri di valutazione delle informazioni</oddHeader>
    <oddFooter>&amp;LDocumento riservato per la Direzione, i partecipanti alla valutazione del rischio privacy, consulenti e auditor per la privacy.&amp;RPagina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3"/>
  <sheetViews>
    <sheetView workbookViewId="0">
      <selection activeCell="A5" sqref="A5"/>
    </sheetView>
  </sheetViews>
  <sheetFormatPr defaultColWidth="9.1328125" defaultRowHeight="13.15" x14ac:dyDescent="0.35"/>
  <cols>
    <col min="1" max="1" width="3.1328125" style="19" customWidth="1"/>
    <col min="2" max="2" width="16.3984375" style="30" customWidth="1"/>
    <col min="3" max="3" width="23.1328125" style="19" customWidth="1"/>
    <col min="4" max="4" width="15.1328125" style="13" customWidth="1"/>
    <col min="5" max="5" width="10.86328125" style="13" bestFit="1" customWidth="1"/>
    <col min="6" max="6" width="8.73046875" style="13" hidden="1" customWidth="1"/>
    <col min="7" max="7" width="9.73046875" style="13" hidden="1" customWidth="1"/>
    <col min="8" max="8" width="9.59765625" style="13" hidden="1" customWidth="1"/>
    <col min="9" max="9" width="80.59765625" style="19" customWidth="1"/>
    <col min="10" max="16384" width="9.1328125" style="19"/>
  </cols>
  <sheetData>
    <row r="1" spans="2:9" s="20" customFormat="1" x14ac:dyDescent="0.35">
      <c r="C1" s="13"/>
      <c r="D1" s="13"/>
      <c r="E1" s="13"/>
    </row>
    <row r="2" spans="2:9" s="20" customFormat="1" ht="23.25" x14ac:dyDescent="0.35">
      <c r="B2" s="73" t="s">
        <v>17</v>
      </c>
      <c r="C2" s="13"/>
      <c r="D2" s="13"/>
      <c r="E2" s="13"/>
    </row>
    <row r="3" spans="2:9" s="20" customFormat="1" x14ac:dyDescent="0.35">
      <c r="B3" s="20" t="s">
        <v>144</v>
      </c>
      <c r="C3" s="13"/>
      <c r="D3" s="13"/>
      <c r="E3" s="13"/>
    </row>
    <row r="4" spans="2:9" s="20" customFormat="1" x14ac:dyDescent="0.35">
      <c r="C4" s="13"/>
      <c r="D4" s="13"/>
      <c r="E4" s="13"/>
    </row>
    <row r="5" spans="2:9" x14ac:dyDescent="0.35">
      <c r="F5" s="185" t="s">
        <v>22</v>
      </c>
      <c r="G5" s="185"/>
      <c r="H5" s="185"/>
    </row>
    <row r="6" spans="2:9" s="33" customFormat="1" ht="28.5" x14ac:dyDescent="0.35">
      <c r="B6" s="121" t="s">
        <v>18</v>
      </c>
      <c r="C6" s="121" t="s">
        <v>19</v>
      </c>
      <c r="D6" s="121" t="s">
        <v>20</v>
      </c>
      <c r="E6" s="121" t="s">
        <v>21</v>
      </c>
      <c r="F6" s="121" t="s">
        <v>23</v>
      </c>
      <c r="G6" s="121" t="s">
        <v>24</v>
      </c>
      <c r="H6" s="121" t="s">
        <v>25</v>
      </c>
      <c r="I6" s="121" t="s">
        <v>143</v>
      </c>
    </row>
    <row r="7" spans="2:9" x14ac:dyDescent="0.35">
      <c r="B7" s="183" t="s">
        <v>96</v>
      </c>
      <c r="C7" s="76" t="s">
        <v>26</v>
      </c>
      <c r="D7" s="158">
        <v>1</v>
      </c>
      <c r="E7" s="122" t="s">
        <v>107</v>
      </c>
      <c r="F7" s="122" t="s">
        <v>1</v>
      </c>
      <c r="G7" s="122" t="s">
        <v>1</v>
      </c>
      <c r="H7" s="122" t="s">
        <v>1</v>
      </c>
      <c r="I7" s="123"/>
    </row>
    <row r="8" spans="2:9" x14ac:dyDescent="0.35">
      <c r="B8" s="184"/>
      <c r="C8" s="76" t="s">
        <v>27</v>
      </c>
      <c r="D8" s="158">
        <v>1</v>
      </c>
      <c r="E8" s="74" t="s">
        <v>108</v>
      </c>
      <c r="F8" s="74" t="s">
        <v>1</v>
      </c>
      <c r="G8" s="74" t="s">
        <v>1</v>
      </c>
      <c r="H8" s="74" t="s">
        <v>1</v>
      </c>
      <c r="I8" s="123"/>
    </row>
    <row r="9" spans="2:9" ht="26.25" x14ac:dyDescent="0.35">
      <c r="B9" s="184"/>
      <c r="C9" s="76" t="s">
        <v>28</v>
      </c>
      <c r="D9" s="158">
        <v>1</v>
      </c>
      <c r="E9" s="74" t="s">
        <v>108</v>
      </c>
      <c r="F9" s="74" t="s">
        <v>1</v>
      </c>
      <c r="G9" s="74" t="s">
        <v>1</v>
      </c>
      <c r="H9" s="74" t="s">
        <v>1</v>
      </c>
      <c r="I9" s="123"/>
    </row>
    <row r="10" spans="2:9" ht="39.4" x14ac:dyDescent="0.35">
      <c r="B10" s="184"/>
      <c r="C10" s="76" t="s">
        <v>29</v>
      </c>
      <c r="D10" s="158">
        <v>1</v>
      </c>
      <c r="E10" s="122" t="s">
        <v>108</v>
      </c>
      <c r="F10" s="122" t="s">
        <v>1</v>
      </c>
      <c r="G10" s="122" t="s">
        <v>1</v>
      </c>
      <c r="H10" s="122" t="s">
        <v>1</v>
      </c>
      <c r="I10" s="123"/>
    </row>
    <row r="11" spans="2:9" x14ac:dyDescent="0.35">
      <c r="B11" s="184"/>
      <c r="C11" s="76" t="s">
        <v>30</v>
      </c>
      <c r="D11" s="158">
        <v>1</v>
      </c>
      <c r="E11" s="74" t="s">
        <v>108</v>
      </c>
      <c r="F11" s="74"/>
      <c r="G11" s="74" t="s">
        <v>1</v>
      </c>
      <c r="H11" s="74"/>
      <c r="I11" s="123"/>
    </row>
    <row r="12" spans="2:9" ht="26.25" x14ac:dyDescent="0.35">
      <c r="B12" s="183" t="s">
        <v>120</v>
      </c>
      <c r="C12" s="76" t="s">
        <v>31</v>
      </c>
      <c r="D12" s="158">
        <v>1</v>
      </c>
      <c r="E12" s="74" t="s">
        <v>108</v>
      </c>
      <c r="F12" s="74" t="s">
        <v>1</v>
      </c>
      <c r="G12" s="74"/>
      <c r="H12" s="74"/>
      <c r="I12" s="123"/>
    </row>
    <row r="13" spans="2:9" x14ac:dyDescent="0.35">
      <c r="B13" s="184"/>
      <c r="C13" s="76" t="s">
        <v>32</v>
      </c>
      <c r="D13" s="158">
        <v>1</v>
      </c>
      <c r="E13" s="74" t="s">
        <v>108</v>
      </c>
      <c r="F13" s="74" t="s">
        <v>1</v>
      </c>
      <c r="G13" s="74"/>
      <c r="H13" s="74"/>
      <c r="I13" s="123"/>
    </row>
    <row r="14" spans="2:9" ht="26.25" x14ac:dyDescent="0.35">
      <c r="B14" s="184"/>
      <c r="C14" s="76" t="s">
        <v>225</v>
      </c>
      <c r="D14" s="158">
        <v>1</v>
      </c>
      <c r="E14" s="122" t="s">
        <v>108</v>
      </c>
      <c r="F14" s="122" t="s">
        <v>1</v>
      </c>
      <c r="G14" s="122"/>
      <c r="H14" s="122"/>
      <c r="I14" s="123"/>
    </row>
    <row r="15" spans="2:9" ht="26.25" x14ac:dyDescent="0.35">
      <c r="B15" s="186" t="s">
        <v>121</v>
      </c>
      <c r="C15" s="76" t="s">
        <v>226</v>
      </c>
      <c r="D15" s="158">
        <v>2</v>
      </c>
      <c r="E15" s="74" t="s">
        <v>108</v>
      </c>
      <c r="F15" s="74"/>
      <c r="G15" s="74" t="s">
        <v>1</v>
      </c>
      <c r="H15" s="74" t="s">
        <v>1</v>
      </c>
      <c r="I15" s="123"/>
    </row>
    <row r="16" spans="2:9" ht="26.25" x14ac:dyDescent="0.35">
      <c r="B16" s="187"/>
      <c r="C16" s="76" t="s">
        <v>34</v>
      </c>
      <c r="D16" s="158">
        <v>2</v>
      </c>
      <c r="E16" s="122" t="s">
        <v>108</v>
      </c>
      <c r="F16" s="122" t="s">
        <v>1</v>
      </c>
      <c r="G16" s="122" t="s">
        <v>1</v>
      </c>
      <c r="H16" s="122" t="s">
        <v>1</v>
      </c>
      <c r="I16" s="123"/>
    </row>
    <row r="17" spans="2:9" ht="26.25" x14ac:dyDescent="0.35">
      <c r="B17" s="187"/>
      <c r="C17" s="76" t="s">
        <v>227</v>
      </c>
      <c r="D17" s="158">
        <v>2</v>
      </c>
      <c r="E17" s="74" t="s">
        <v>109</v>
      </c>
      <c r="F17" s="74"/>
      <c r="G17" s="74" t="s">
        <v>1</v>
      </c>
      <c r="H17" s="74" t="s">
        <v>1</v>
      </c>
      <c r="I17" s="123"/>
    </row>
    <row r="18" spans="2:9" ht="26.25" x14ac:dyDescent="0.35">
      <c r="B18" s="187"/>
      <c r="C18" s="76" t="s">
        <v>36</v>
      </c>
      <c r="D18" s="158">
        <v>2</v>
      </c>
      <c r="E18" s="74" t="s">
        <v>107</v>
      </c>
      <c r="F18" s="74" t="s">
        <v>1</v>
      </c>
      <c r="G18" s="74" t="s">
        <v>1</v>
      </c>
      <c r="H18" s="74" t="s">
        <v>1</v>
      </c>
      <c r="I18" s="123"/>
    </row>
    <row r="19" spans="2:9" ht="39.4" x14ac:dyDescent="0.35">
      <c r="B19" s="187"/>
      <c r="C19" s="76" t="s">
        <v>228</v>
      </c>
      <c r="D19" s="158">
        <v>2</v>
      </c>
      <c r="E19" s="74" t="s">
        <v>108</v>
      </c>
      <c r="F19" s="74"/>
      <c r="G19" s="74" t="s">
        <v>1</v>
      </c>
      <c r="H19" s="74" t="s">
        <v>1</v>
      </c>
      <c r="I19" s="123"/>
    </row>
    <row r="20" spans="2:9" ht="91.9" x14ac:dyDescent="0.35">
      <c r="B20" s="188"/>
      <c r="C20" s="76" t="s">
        <v>229</v>
      </c>
      <c r="D20" s="74">
        <v>2</v>
      </c>
      <c r="E20" s="74" t="s">
        <v>108</v>
      </c>
      <c r="F20" s="74" t="s">
        <v>1</v>
      </c>
      <c r="G20" s="74" t="s">
        <v>1</v>
      </c>
      <c r="H20" s="74" t="s">
        <v>1</v>
      </c>
      <c r="I20" s="124"/>
    </row>
    <row r="21" spans="2:9" x14ac:dyDescent="0.35">
      <c r="B21" s="125" t="s">
        <v>122</v>
      </c>
      <c r="C21" s="76" t="s">
        <v>38</v>
      </c>
      <c r="D21" s="158">
        <v>2</v>
      </c>
      <c r="E21" s="74" t="s">
        <v>107</v>
      </c>
      <c r="F21" s="74" t="s">
        <v>1</v>
      </c>
      <c r="G21" s="74" t="s">
        <v>1</v>
      </c>
      <c r="H21" s="74" t="s">
        <v>1</v>
      </c>
      <c r="I21" s="123"/>
    </row>
    <row r="22" spans="2:9" ht="26.25" x14ac:dyDescent="0.35">
      <c r="B22" s="186" t="s">
        <v>123</v>
      </c>
      <c r="C22" s="76" t="s">
        <v>39</v>
      </c>
      <c r="D22" s="158">
        <v>2</v>
      </c>
      <c r="E22" s="74" t="s">
        <v>110</v>
      </c>
      <c r="F22" s="74"/>
      <c r="G22" s="74" t="s">
        <v>1</v>
      </c>
      <c r="H22" s="74"/>
      <c r="I22" s="123"/>
    </row>
    <row r="23" spans="2:9" ht="26.25" x14ac:dyDescent="0.35">
      <c r="B23" s="187"/>
      <c r="C23" s="76" t="s">
        <v>169</v>
      </c>
      <c r="D23" s="158">
        <v>2</v>
      </c>
      <c r="E23" s="122" t="s">
        <v>110</v>
      </c>
      <c r="F23" s="122"/>
      <c r="G23" s="122" t="s">
        <v>1</v>
      </c>
      <c r="H23" s="122"/>
      <c r="I23" s="123"/>
    </row>
    <row r="24" spans="2:9" ht="26.25" x14ac:dyDescent="0.35">
      <c r="B24" s="187"/>
      <c r="C24" s="76" t="s">
        <v>40</v>
      </c>
      <c r="D24" s="158">
        <v>2</v>
      </c>
      <c r="E24" s="122" t="s">
        <v>111</v>
      </c>
      <c r="F24" s="122"/>
      <c r="G24" s="122" t="s">
        <v>1</v>
      </c>
      <c r="H24" s="122"/>
      <c r="I24" s="123"/>
    </row>
    <row r="25" spans="2:9" ht="39.4" x14ac:dyDescent="0.35">
      <c r="B25" s="187"/>
      <c r="C25" s="76" t="s">
        <v>41</v>
      </c>
      <c r="D25" s="158">
        <v>2</v>
      </c>
      <c r="E25" s="122" t="s">
        <v>110</v>
      </c>
      <c r="F25" s="122"/>
      <c r="G25" s="122" t="s">
        <v>1</v>
      </c>
      <c r="H25" s="122"/>
      <c r="I25" s="123"/>
    </row>
    <row r="26" spans="2:9" ht="26.25" x14ac:dyDescent="0.35">
      <c r="B26" s="187"/>
      <c r="C26" s="76" t="s">
        <v>170</v>
      </c>
      <c r="D26" s="158">
        <v>2</v>
      </c>
      <c r="E26" s="122" t="s">
        <v>110</v>
      </c>
      <c r="F26" s="122"/>
      <c r="G26" s="122" t="s">
        <v>1</v>
      </c>
      <c r="H26" s="122" t="s">
        <v>1</v>
      </c>
      <c r="I26" s="123"/>
    </row>
    <row r="27" spans="2:9" ht="26.25" x14ac:dyDescent="0.35">
      <c r="B27" s="188"/>
      <c r="C27" s="76" t="s">
        <v>42</v>
      </c>
      <c r="D27" s="158">
        <v>2</v>
      </c>
      <c r="E27" s="74" t="s">
        <v>109</v>
      </c>
      <c r="F27" s="74"/>
      <c r="G27" s="74" t="s">
        <v>1</v>
      </c>
      <c r="H27" s="74"/>
      <c r="I27" s="123"/>
    </row>
    <row r="28" spans="2:9" ht="26.25" x14ac:dyDescent="0.35">
      <c r="B28" s="186" t="s">
        <v>124</v>
      </c>
      <c r="C28" s="76" t="s">
        <v>43</v>
      </c>
      <c r="D28" s="158">
        <v>2</v>
      </c>
      <c r="E28" s="74" t="s">
        <v>107</v>
      </c>
      <c r="F28" s="74" t="s">
        <v>1</v>
      </c>
      <c r="G28" s="74"/>
      <c r="H28" s="74"/>
      <c r="I28" s="123"/>
    </row>
    <row r="29" spans="2:9" ht="39.4" x14ac:dyDescent="0.35">
      <c r="B29" s="187"/>
      <c r="C29" s="76" t="s">
        <v>129</v>
      </c>
      <c r="D29" s="158"/>
      <c r="E29" s="74" t="s">
        <v>109</v>
      </c>
      <c r="F29" s="74"/>
      <c r="G29" s="74" t="s">
        <v>1</v>
      </c>
      <c r="H29" s="74" t="s">
        <v>1</v>
      </c>
      <c r="I29" s="123"/>
    </row>
    <row r="30" spans="2:9" ht="26.25" x14ac:dyDescent="0.35">
      <c r="B30" s="187"/>
      <c r="C30" s="76" t="s">
        <v>130</v>
      </c>
      <c r="D30" s="158">
        <v>2</v>
      </c>
      <c r="E30" s="74" t="s">
        <v>109</v>
      </c>
      <c r="F30" s="74"/>
      <c r="G30" s="74" t="s">
        <v>1</v>
      </c>
      <c r="H30" s="74" t="s">
        <v>1</v>
      </c>
      <c r="I30" s="123"/>
    </row>
    <row r="31" spans="2:9" ht="39.4" x14ac:dyDescent="0.35">
      <c r="B31" s="187"/>
      <c r="C31" s="76" t="s">
        <v>131</v>
      </c>
      <c r="D31" s="158">
        <v>3</v>
      </c>
      <c r="E31" s="74" t="s">
        <v>109</v>
      </c>
      <c r="F31" s="74"/>
      <c r="G31" s="74" t="s">
        <v>1</v>
      </c>
      <c r="H31" s="74" t="s">
        <v>1</v>
      </c>
      <c r="I31" s="123"/>
    </row>
    <row r="32" spans="2:9" ht="26.25" x14ac:dyDescent="0.35">
      <c r="B32" s="188"/>
      <c r="C32" s="76" t="s">
        <v>44</v>
      </c>
      <c r="D32" s="158">
        <v>2</v>
      </c>
      <c r="E32" s="74" t="s">
        <v>107</v>
      </c>
      <c r="F32" s="74"/>
      <c r="G32" s="74"/>
      <c r="H32" s="74" t="s">
        <v>1</v>
      </c>
      <c r="I32" s="123"/>
    </row>
    <row r="33" spans="2:9" ht="26.25" x14ac:dyDescent="0.35">
      <c r="B33" s="189" t="s">
        <v>125</v>
      </c>
      <c r="C33" s="76" t="s">
        <v>45</v>
      </c>
      <c r="D33" s="158">
        <v>2</v>
      </c>
      <c r="E33" s="74" t="s">
        <v>109</v>
      </c>
      <c r="F33" s="74"/>
      <c r="G33" s="74" t="s">
        <v>1</v>
      </c>
      <c r="H33" s="74"/>
      <c r="I33" s="124"/>
    </row>
    <row r="34" spans="2:9" ht="26.25" x14ac:dyDescent="0.35">
      <c r="B34" s="190"/>
      <c r="C34" s="76" t="s">
        <v>46</v>
      </c>
      <c r="D34" s="158">
        <v>2</v>
      </c>
      <c r="E34" s="74" t="s">
        <v>109</v>
      </c>
      <c r="F34" s="74"/>
      <c r="G34" s="74" t="s">
        <v>1</v>
      </c>
      <c r="H34" s="74"/>
      <c r="I34" s="124"/>
    </row>
    <row r="35" spans="2:9" ht="26.25" x14ac:dyDescent="0.35">
      <c r="B35" s="190"/>
      <c r="C35" s="76" t="s">
        <v>230</v>
      </c>
      <c r="D35" s="158">
        <v>3</v>
      </c>
      <c r="E35" s="74" t="s">
        <v>109</v>
      </c>
      <c r="F35" s="74"/>
      <c r="G35" s="74" t="s">
        <v>1</v>
      </c>
      <c r="H35" s="74"/>
      <c r="I35" s="123"/>
    </row>
    <row r="36" spans="2:9" ht="39.4" x14ac:dyDescent="0.35">
      <c r="B36" s="190"/>
      <c r="C36" s="76" t="s">
        <v>231</v>
      </c>
      <c r="D36" s="158">
        <v>3</v>
      </c>
      <c r="E36" s="74" t="s">
        <v>109</v>
      </c>
      <c r="F36" s="74"/>
      <c r="G36" s="74" t="s">
        <v>1</v>
      </c>
      <c r="H36" s="74"/>
      <c r="I36" s="123"/>
    </row>
    <row r="37" spans="2:9" ht="39.4" x14ac:dyDescent="0.35">
      <c r="B37" s="190"/>
      <c r="C37" s="76" t="s">
        <v>232</v>
      </c>
      <c r="D37" s="158">
        <v>2</v>
      </c>
      <c r="E37" s="74" t="s">
        <v>109</v>
      </c>
      <c r="F37" s="74"/>
      <c r="G37" s="74" t="s">
        <v>1</v>
      </c>
      <c r="H37" s="74" t="s">
        <v>1</v>
      </c>
      <c r="I37" s="123"/>
    </row>
    <row r="38" spans="2:9" ht="39.4" x14ac:dyDescent="0.35">
      <c r="B38" s="191"/>
      <c r="C38" s="76" t="s">
        <v>177</v>
      </c>
      <c r="D38" s="150">
        <v>2</v>
      </c>
      <c r="E38" s="122" t="s">
        <v>178</v>
      </c>
      <c r="F38" s="122"/>
      <c r="G38" s="122" t="s">
        <v>1</v>
      </c>
      <c r="H38" s="122" t="s">
        <v>1</v>
      </c>
      <c r="I38" s="151"/>
    </row>
    <row r="39" spans="2:9" x14ac:dyDescent="0.35">
      <c r="B39" s="183" t="s">
        <v>126</v>
      </c>
      <c r="C39" s="76" t="s">
        <v>48</v>
      </c>
      <c r="D39" s="158">
        <v>2</v>
      </c>
      <c r="E39" s="74" t="s">
        <v>109</v>
      </c>
      <c r="F39" s="74"/>
      <c r="G39" s="74"/>
      <c r="H39" s="74" t="s">
        <v>1</v>
      </c>
      <c r="I39" s="124"/>
    </row>
    <row r="40" spans="2:9" ht="39.4" x14ac:dyDescent="0.35">
      <c r="B40" s="184"/>
      <c r="C40" s="76" t="s">
        <v>233</v>
      </c>
      <c r="D40" s="158">
        <v>2</v>
      </c>
      <c r="E40" s="74" t="s">
        <v>109</v>
      </c>
      <c r="F40" s="74"/>
      <c r="G40" s="74" t="s">
        <v>1</v>
      </c>
      <c r="H40" s="74" t="s">
        <v>1</v>
      </c>
      <c r="I40" s="123"/>
    </row>
    <row r="41" spans="2:9" ht="26.25" x14ac:dyDescent="0.35">
      <c r="B41" s="184"/>
      <c r="C41" s="76" t="s">
        <v>50</v>
      </c>
      <c r="D41" s="158">
        <v>2</v>
      </c>
      <c r="E41" s="74" t="s">
        <v>107</v>
      </c>
      <c r="F41" s="74" t="s">
        <v>1</v>
      </c>
      <c r="G41" s="74"/>
      <c r="H41" s="74"/>
      <c r="I41" s="123"/>
    </row>
    <row r="42" spans="2:9" ht="26.25" x14ac:dyDescent="0.35">
      <c r="B42" s="184"/>
      <c r="C42" s="76" t="s">
        <v>51</v>
      </c>
      <c r="D42" s="158">
        <v>2</v>
      </c>
      <c r="E42" s="74" t="s">
        <v>109</v>
      </c>
      <c r="F42" s="74"/>
      <c r="G42" s="74" t="s">
        <v>1</v>
      </c>
      <c r="H42" s="74" t="s">
        <v>1</v>
      </c>
      <c r="I42" s="123"/>
    </row>
    <row r="43" spans="2:9" ht="13.5" thickBot="1" x14ac:dyDescent="0.4">
      <c r="B43" s="184"/>
      <c r="C43" s="76" t="s">
        <v>52</v>
      </c>
      <c r="D43" s="159">
        <v>2</v>
      </c>
      <c r="E43" s="74" t="s">
        <v>109</v>
      </c>
      <c r="F43" s="74"/>
      <c r="G43" s="74" t="s">
        <v>1</v>
      </c>
      <c r="H43" s="74"/>
      <c r="I43" s="123"/>
    </row>
  </sheetData>
  <mergeCells count="8">
    <mergeCell ref="B7:B11"/>
    <mergeCell ref="F5:H5"/>
    <mergeCell ref="B39:B43"/>
    <mergeCell ref="B12:B14"/>
    <mergeCell ref="B15:B20"/>
    <mergeCell ref="B22:B27"/>
    <mergeCell ref="B28:B32"/>
    <mergeCell ref="B33:B38"/>
  </mergeCells>
  <phoneticPr fontId="0" type="noConversion"/>
  <dataValidations count="1">
    <dataValidation type="list" allowBlank="1" showInputMessage="1" showErrorMessage="1" sqref="D7:D43">
      <formula1>"1, 2, 3"</formula1>
    </dataValidation>
  </dataValidations>
  <pageMargins left="0.55118110236220474" right="0.51181102362204722" top="0.98425196850393704" bottom="0.98425196850393704" header="0.51181102362204722" footer="0.51181102362204722"/>
  <pageSetup paperSize="9" scale="91" fitToHeight="0" orientation="landscape" r:id="rId1"/>
  <headerFooter alignWithMargins="0">
    <oddHeader>&amp;L&amp;F&amp;R&amp;A</oddHeader>
    <oddFooter>&amp;LDocumento riservato per la Direzione, i partecipanti alla valutazione del rischio privacy, consulenti e auditor per la privacy.&amp;RPagina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workbookViewId="0">
      <selection activeCell="B1" sqref="B1"/>
    </sheetView>
  </sheetViews>
  <sheetFormatPr defaultColWidth="9.1328125" defaultRowHeight="12.75" x14ac:dyDescent="0.35"/>
  <cols>
    <col min="1" max="1" width="2.59765625" style="11" customWidth="1"/>
    <col min="2" max="2" width="14.265625" style="12" customWidth="1"/>
    <col min="3" max="3" width="80" style="11" customWidth="1"/>
    <col min="4" max="16384" width="9.1328125" style="11"/>
  </cols>
  <sheetData>
    <row r="1" spans="2:3" s="73" customFormat="1" ht="23.25" x14ac:dyDescent="0.35">
      <c r="B1" s="73" t="s">
        <v>155</v>
      </c>
    </row>
    <row r="3" spans="2:3" ht="13.15" x14ac:dyDescent="0.35">
      <c r="B3" s="126" t="s">
        <v>92</v>
      </c>
      <c r="C3" s="126" t="s">
        <v>91</v>
      </c>
    </row>
    <row r="4" spans="2:3" ht="111.6" customHeight="1" x14ac:dyDescent="0.35">
      <c r="B4" s="74" t="s">
        <v>93</v>
      </c>
      <c r="C4" s="124" t="s">
        <v>128</v>
      </c>
    </row>
    <row r="5" spans="2:3" ht="147.6" customHeight="1" x14ac:dyDescent="0.35">
      <c r="B5" s="74" t="s">
        <v>94</v>
      </c>
      <c r="C5" s="124" t="s">
        <v>165</v>
      </c>
    </row>
    <row r="6" spans="2:3" ht="132.6" customHeight="1" x14ac:dyDescent="0.35">
      <c r="B6" s="74" t="s">
        <v>95</v>
      </c>
      <c r="C6" s="123" t="s">
        <v>173</v>
      </c>
    </row>
  </sheetData>
  <pageMargins left="0.70866141732283472" right="0.70866141732283472" top="0.74803149606299213" bottom="0.74803149606299213" header="0.31496062992125984" footer="0.31496062992125984"/>
  <pageSetup paperSize="9" orientation="landscape" r:id="rId1"/>
  <headerFooter>
    <oddHeader>&amp;L&amp;F
&amp;RCriteri di valutazione delle minacce</oddHeader>
    <oddFooter>&amp;LDocumento riservato per la Direzione, i partecipanti alla valutazione del rischio privacy, consulenti e auditor per la privacy.&amp;RPagina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
  <sheetViews>
    <sheetView zoomScaleNormal="100" workbookViewId="0">
      <selection activeCell="H12" sqref="H12"/>
    </sheetView>
  </sheetViews>
  <sheetFormatPr defaultColWidth="9.1328125" defaultRowHeight="13.15" x14ac:dyDescent="0.35"/>
  <cols>
    <col min="1" max="1" width="3.1328125" style="19" customWidth="1"/>
    <col min="2" max="2" width="16.3984375" style="30" customWidth="1"/>
    <col min="3" max="3" width="23.1328125" style="19" customWidth="1"/>
    <col min="4" max="4" width="15.1328125" style="13" customWidth="1"/>
    <col min="5" max="5" width="8.73046875" style="13" hidden="1" customWidth="1"/>
    <col min="6" max="6" width="9.73046875" style="13" hidden="1" customWidth="1"/>
    <col min="7" max="7" width="9.59765625" style="13" hidden="1" customWidth="1"/>
    <col min="8" max="8" width="12.59765625" style="13" bestFit="1" customWidth="1"/>
    <col min="9" max="16384" width="9.1328125" style="19"/>
  </cols>
  <sheetData>
    <row r="1" spans="2:8" s="20" customFormat="1" x14ac:dyDescent="0.35">
      <c r="C1" s="13"/>
      <c r="D1" s="13"/>
      <c r="H1" s="13"/>
    </row>
    <row r="2" spans="2:8" s="20" customFormat="1" ht="23.25" x14ac:dyDescent="0.35">
      <c r="B2" s="73" t="s">
        <v>307</v>
      </c>
      <c r="C2" s="13"/>
      <c r="D2" s="13"/>
      <c r="H2" s="13"/>
    </row>
    <row r="3" spans="2:8" s="20" customFormat="1" x14ac:dyDescent="0.35">
      <c r="B3" s="20" t="s">
        <v>308</v>
      </c>
      <c r="C3" s="13"/>
      <c r="D3" s="13"/>
      <c r="H3" s="13"/>
    </row>
    <row r="4" spans="2:8" s="20" customFormat="1" x14ac:dyDescent="0.35">
      <c r="B4" s="20" t="s">
        <v>323</v>
      </c>
      <c r="C4" s="13"/>
      <c r="D4" s="13"/>
      <c r="H4" s="13"/>
    </row>
    <row r="5" spans="2:8" customFormat="1" ht="12.75" x14ac:dyDescent="0.35">
      <c r="D5" s="12"/>
      <c r="H5" s="157"/>
    </row>
    <row r="6" spans="2:8" customFormat="1" x14ac:dyDescent="0.4">
      <c r="B6" s="156" t="s">
        <v>309</v>
      </c>
      <c r="C6">
        <f>MAX('Informazioni e valutazione'!$F23, 'Informazioni e valutazione'!$G23, 'Informazioni e valutazione'!$H23)</f>
        <v>2</v>
      </c>
      <c r="D6" s="12"/>
      <c r="H6" s="157"/>
    </row>
    <row r="7" spans="2:8" s="20" customFormat="1" x14ac:dyDescent="0.35">
      <c r="C7" s="13"/>
      <c r="D7" s="13"/>
      <c r="H7" s="13"/>
    </row>
    <row r="8" spans="2:8" x14ac:dyDescent="0.35">
      <c r="E8" s="185" t="s">
        <v>22</v>
      </c>
      <c r="F8" s="185"/>
      <c r="G8" s="185"/>
    </row>
    <row r="9" spans="2:8" s="33" customFormat="1" ht="28.5" x14ac:dyDescent="0.35">
      <c r="B9" s="121" t="s">
        <v>18</v>
      </c>
      <c r="C9" s="121" t="s">
        <v>19</v>
      </c>
      <c r="D9" s="121" t="s">
        <v>20</v>
      </c>
      <c r="E9" s="121" t="s">
        <v>23</v>
      </c>
      <c r="F9" s="121" t="s">
        <v>24</v>
      </c>
      <c r="G9" s="121" t="s">
        <v>25</v>
      </c>
      <c r="H9" s="121" t="s">
        <v>321</v>
      </c>
    </row>
    <row r="10" spans="2:8" x14ac:dyDescent="0.35">
      <c r="B10" s="183" t="s">
        <v>96</v>
      </c>
      <c r="C10" s="76" t="s">
        <v>26</v>
      </c>
      <c r="D10" s="122">
        <f>Minacce!$D7</f>
        <v>1</v>
      </c>
      <c r="E10" s="122" t="s">
        <v>1</v>
      </c>
      <c r="F10" s="122" t="s">
        <v>1</v>
      </c>
      <c r="G10" s="122" t="s">
        <v>1</v>
      </c>
      <c r="H10" s="122" t="str">
        <f>IF(OR($D10=0,C$6=0), "NA",IF((AND((OR($D10=1,$D10=2)),C$6=1)), "Basso - L", IF(OR((AND((OR($D10=1,$D10=2)),C$6=2)), AND($D10=3,C$6=1)), "Medio - M", "Alto - H")))</f>
        <v>Medio - M</v>
      </c>
    </row>
    <row r="11" spans="2:8" x14ac:dyDescent="0.35">
      <c r="B11" s="184"/>
      <c r="C11" s="76" t="s">
        <v>27</v>
      </c>
      <c r="D11" s="122">
        <f>Minacce!$D8</f>
        <v>1</v>
      </c>
      <c r="E11" s="74" t="s">
        <v>1</v>
      </c>
      <c r="F11" s="74" t="s">
        <v>1</v>
      </c>
      <c r="G11" s="74" t="s">
        <v>1</v>
      </c>
      <c r="H11" s="122" t="str">
        <f t="shared" ref="H11:H46" si="0">IF(OR($D11=0,C$6=0), "NA",IF((AND((OR($D11=1,$D11=2)),C$6=1)), "Basso - L", IF(OR((AND((OR($D11=1,$D11=2)),C$6=2)), AND($D11=3,C$6=1)), "Medio - M", "Alto - H")))</f>
        <v>Medio - M</v>
      </c>
    </row>
    <row r="12" spans="2:8" ht="26.25" x14ac:dyDescent="0.35">
      <c r="B12" s="184"/>
      <c r="C12" s="76" t="s">
        <v>28</v>
      </c>
      <c r="D12" s="122">
        <f>Minacce!$D9</f>
        <v>1</v>
      </c>
      <c r="E12" s="74" t="s">
        <v>1</v>
      </c>
      <c r="F12" s="74" t="s">
        <v>1</v>
      </c>
      <c r="G12" s="74" t="s">
        <v>1</v>
      </c>
      <c r="H12" s="122" t="str">
        <f t="shared" si="0"/>
        <v>Medio - M</v>
      </c>
    </row>
    <row r="13" spans="2:8" ht="39.4" x14ac:dyDescent="0.35">
      <c r="B13" s="184"/>
      <c r="C13" s="76" t="s">
        <v>29</v>
      </c>
      <c r="D13" s="122">
        <f>Minacce!$D10</f>
        <v>1</v>
      </c>
      <c r="E13" s="122" t="s">
        <v>1</v>
      </c>
      <c r="F13" s="122" t="s">
        <v>1</v>
      </c>
      <c r="G13" s="122" t="s">
        <v>1</v>
      </c>
      <c r="H13" s="122" t="str">
        <f t="shared" si="0"/>
        <v>Medio - M</v>
      </c>
    </row>
    <row r="14" spans="2:8" x14ac:dyDescent="0.35">
      <c r="B14" s="184"/>
      <c r="C14" s="76" t="s">
        <v>30</v>
      </c>
      <c r="D14" s="122">
        <f>Minacce!$D11</f>
        <v>1</v>
      </c>
      <c r="E14" s="74"/>
      <c r="F14" s="74" t="s">
        <v>1</v>
      </c>
      <c r="G14" s="74"/>
      <c r="H14" s="122" t="str">
        <f t="shared" si="0"/>
        <v>Medio - M</v>
      </c>
    </row>
    <row r="15" spans="2:8" ht="26.25" x14ac:dyDescent="0.35">
      <c r="B15" s="183" t="s">
        <v>120</v>
      </c>
      <c r="C15" s="76" t="s">
        <v>31</v>
      </c>
      <c r="D15" s="122">
        <f>Minacce!$D12</f>
        <v>1</v>
      </c>
      <c r="E15" s="74" t="s">
        <v>1</v>
      </c>
      <c r="F15" s="74"/>
      <c r="G15" s="74"/>
      <c r="H15" s="122" t="str">
        <f t="shared" si="0"/>
        <v>Medio - M</v>
      </c>
    </row>
    <row r="16" spans="2:8" x14ac:dyDescent="0.35">
      <c r="B16" s="184"/>
      <c r="C16" s="76" t="s">
        <v>32</v>
      </c>
      <c r="D16" s="122">
        <f>Minacce!$D13</f>
        <v>1</v>
      </c>
      <c r="E16" s="74" t="s">
        <v>1</v>
      </c>
      <c r="F16" s="74"/>
      <c r="G16" s="74"/>
      <c r="H16" s="122" t="str">
        <f t="shared" si="0"/>
        <v>Medio - M</v>
      </c>
    </row>
    <row r="17" spans="2:8" ht="26.25" x14ac:dyDescent="0.35">
      <c r="B17" s="184"/>
      <c r="C17" s="76" t="s">
        <v>225</v>
      </c>
      <c r="D17" s="122">
        <f>Minacce!$D14</f>
        <v>1</v>
      </c>
      <c r="E17" s="122" t="s">
        <v>1</v>
      </c>
      <c r="F17" s="122"/>
      <c r="G17" s="122"/>
      <c r="H17" s="122" t="str">
        <f t="shared" si="0"/>
        <v>Medio - M</v>
      </c>
    </row>
    <row r="18" spans="2:8" ht="26.25" x14ac:dyDescent="0.35">
      <c r="B18" s="186" t="s">
        <v>121</v>
      </c>
      <c r="C18" s="76" t="s">
        <v>226</v>
      </c>
      <c r="D18" s="122">
        <f>Minacce!$D15</f>
        <v>2</v>
      </c>
      <c r="E18" s="74"/>
      <c r="F18" s="74" t="s">
        <v>1</v>
      </c>
      <c r="G18" s="74" t="s">
        <v>1</v>
      </c>
      <c r="H18" s="122" t="str">
        <f t="shared" si="0"/>
        <v>Medio - M</v>
      </c>
    </row>
    <row r="19" spans="2:8" ht="26.25" x14ac:dyDescent="0.35">
      <c r="B19" s="187"/>
      <c r="C19" s="76" t="s">
        <v>34</v>
      </c>
      <c r="D19" s="122">
        <f>Minacce!$D16</f>
        <v>2</v>
      </c>
      <c r="E19" s="122" t="s">
        <v>1</v>
      </c>
      <c r="F19" s="122" t="s">
        <v>1</v>
      </c>
      <c r="G19" s="122" t="s">
        <v>1</v>
      </c>
      <c r="H19" s="122" t="str">
        <f t="shared" si="0"/>
        <v>Medio - M</v>
      </c>
    </row>
    <row r="20" spans="2:8" ht="26.25" x14ac:dyDescent="0.35">
      <c r="B20" s="187"/>
      <c r="C20" s="76" t="s">
        <v>227</v>
      </c>
      <c r="D20" s="122">
        <f>Minacce!$D17</f>
        <v>2</v>
      </c>
      <c r="E20" s="74"/>
      <c r="F20" s="74" t="s">
        <v>1</v>
      </c>
      <c r="G20" s="74" t="s">
        <v>1</v>
      </c>
      <c r="H20" s="122" t="str">
        <f t="shared" si="0"/>
        <v>Medio - M</v>
      </c>
    </row>
    <row r="21" spans="2:8" ht="26.25" x14ac:dyDescent="0.35">
      <c r="B21" s="187"/>
      <c r="C21" s="76" t="s">
        <v>36</v>
      </c>
      <c r="D21" s="122">
        <f>Minacce!$D18</f>
        <v>2</v>
      </c>
      <c r="E21" s="74" t="s">
        <v>1</v>
      </c>
      <c r="F21" s="74" t="s">
        <v>1</v>
      </c>
      <c r="G21" s="74" t="s">
        <v>1</v>
      </c>
      <c r="H21" s="122" t="str">
        <f t="shared" si="0"/>
        <v>Medio - M</v>
      </c>
    </row>
    <row r="22" spans="2:8" ht="39.4" x14ac:dyDescent="0.35">
      <c r="B22" s="187"/>
      <c r="C22" s="76" t="s">
        <v>228</v>
      </c>
      <c r="D22" s="122">
        <f>Minacce!$D19</f>
        <v>2</v>
      </c>
      <c r="E22" s="74"/>
      <c r="F22" s="74" t="s">
        <v>1</v>
      </c>
      <c r="G22" s="74" t="s">
        <v>1</v>
      </c>
      <c r="H22" s="122" t="str">
        <f t="shared" si="0"/>
        <v>Medio - M</v>
      </c>
    </row>
    <row r="23" spans="2:8" ht="91.9" x14ac:dyDescent="0.35">
      <c r="B23" s="188"/>
      <c r="C23" s="76" t="s">
        <v>229</v>
      </c>
      <c r="D23" s="122">
        <f>Minacce!$D20</f>
        <v>2</v>
      </c>
      <c r="E23" s="74" t="s">
        <v>1</v>
      </c>
      <c r="F23" s="74" t="s">
        <v>1</v>
      </c>
      <c r="G23" s="74" t="s">
        <v>1</v>
      </c>
      <c r="H23" s="122" t="str">
        <f t="shared" si="0"/>
        <v>Medio - M</v>
      </c>
    </row>
    <row r="24" spans="2:8" x14ac:dyDescent="0.35">
      <c r="B24" s="155" t="s">
        <v>122</v>
      </c>
      <c r="C24" s="76" t="s">
        <v>38</v>
      </c>
      <c r="D24" s="122">
        <f>Minacce!$D21</f>
        <v>2</v>
      </c>
      <c r="E24" s="74" t="s">
        <v>1</v>
      </c>
      <c r="F24" s="74" t="s">
        <v>1</v>
      </c>
      <c r="G24" s="74" t="s">
        <v>1</v>
      </c>
      <c r="H24" s="122" t="str">
        <f t="shared" si="0"/>
        <v>Medio - M</v>
      </c>
    </row>
    <row r="25" spans="2:8" ht="26.25" x14ac:dyDescent="0.35">
      <c r="B25" s="186" t="s">
        <v>123</v>
      </c>
      <c r="C25" s="76" t="s">
        <v>39</v>
      </c>
      <c r="D25" s="122">
        <f>Minacce!$D22</f>
        <v>2</v>
      </c>
      <c r="E25" s="74"/>
      <c r="F25" s="74" t="s">
        <v>1</v>
      </c>
      <c r="G25" s="74"/>
      <c r="H25" s="122" t="str">
        <f t="shared" si="0"/>
        <v>Medio - M</v>
      </c>
    </row>
    <row r="26" spans="2:8" ht="26.25" x14ac:dyDescent="0.35">
      <c r="B26" s="187"/>
      <c r="C26" s="76" t="s">
        <v>169</v>
      </c>
      <c r="D26" s="122">
        <f>Minacce!$D23</f>
        <v>2</v>
      </c>
      <c r="E26" s="122"/>
      <c r="F26" s="122" t="s">
        <v>1</v>
      </c>
      <c r="G26" s="122"/>
      <c r="H26" s="122" t="str">
        <f t="shared" si="0"/>
        <v>Medio - M</v>
      </c>
    </row>
    <row r="27" spans="2:8" ht="26.25" x14ac:dyDescent="0.35">
      <c r="B27" s="187"/>
      <c r="C27" s="76" t="s">
        <v>40</v>
      </c>
      <c r="D27" s="122">
        <f>Minacce!$D24</f>
        <v>2</v>
      </c>
      <c r="E27" s="122"/>
      <c r="F27" s="122" t="s">
        <v>1</v>
      </c>
      <c r="G27" s="122"/>
      <c r="H27" s="122" t="str">
        <f t="shared" si="0"/>
        <v>Medio - M</v>
      </c>
    </row>
    <row r="28" spans="2:8" ht="39.4" x14ac:dyDescent="0.35">
      <c r="B28" s="187"/>
      <c r="C28" s="76" t="s">
        <v>41</v>
      </c>
      <c r="D28" s="122">
        <f>Minacce!$D25</f>
        <v>2</v>
      </c>
      <c r="E28" s="122"/>
      <c r="F28" s="122" t="s">
        <v>1</v>
      </c>
      <c r="G28" s="122"/>
      <c r="H28" s="122" t="str">
        <f t="shared" si="0"/>
        <v>Medio - M</v>
      </c>
    </row>
    <row r="29" spans="2:8" ht="26.25" x14ac:dyDescent="0.35">
      <c r="B29" s="187"/>
      <c r="C29" s="76" t="s">
        <v>170</v>
      </c>
      <c r="D29" s="122">
        <f>Minacce!$D26</f>
        <v>2</v>
      </c>
      <c r="E29" s="122"/>
      <c r="F29" s="122" t="s">
        <v>1</v>
      </c>
      <c r="G29" s="122" t="s">
        <v>1</v>
      </c>
      <c r="H29" s="122" t="str">
        <f t="shared" si="0"/>
        <v>Medio - M</v>
      </c>
    </row>
    <row r="30" spans="2:8" ht="26.25" x14ac:dyDescent="0.35">
      <c r="B30" s="188"/>
      <c r="C30" s="76" t="s">
        <v>42</v>
      </c>
      <c r="D30" s="122">
        <f>Minacce!$D27</f>
        <v>2</v>
      </c>
      <c r="E30" s="74"/>
      <c r="F30" s="74" t="s">
        <v>1</v>
      </c>
      <c r="G30" s="74"/>
      <c r="H30" s="122" t="str">
        <f t="shared" si="0"/>
        <v>Medio - M</v>
      </c>
    </row>
    <row r="31" spans="2:8" ht="26.25" x14ac:dyDescent="0.35">
      <c r="B31" s="186" t="s">
        <v>124</v>
      </c>
      <c r="C31" s="76" t="s">
        <v>43</v>
      </c>
      <c r="D31" s="122">
        <f>Minacce!$D28</f>
        <v>2</v>
      </c>
      <c r="E31" s="74" t="s">
        <v>1</v>
      </c>
      <c r="F31" s="74"/>
      <c r="G31" s="74"/>
      <c r="H31" s="122" t="str">
        <f t="shared" si="0"/>
        <v>Medio - M</v>
      </c>
    </row>
    <row r="32" spans="2:8" ht="39.4" x14ac:dyDescent="0.35">
      <c r="B32" s="187"/>
      <c r="C32" s="76" t="s">
        <v>129</v>
      </c>
      <c r="D32" s="122">
        <f>Minacce!$D29</f>
        <v>0</v>
      </c>
      <c r="E32" s="74"/>
      <c r="F32" s="74" t="s">
        <v>1</v>
      </c>
      <c r="G32" s="74" t="s">
        <v>1</v>
      </c>
      <c r="H32" s="122" t="str">
        <f t="shared" si="0"/>
        <v>NA</v>
      </c>
    </row>
    <row r="33" spans="2:8" ht="26.25" x14ac:dyDescent="0.35">
      <c r="B33" s="187"/>
      <c r="C33" s="76" t="s">
        <v>130</v>
      </c>
      <c r="D33" s="122">
        <f>Minacce!$D30</f>
        <v>2</v>
      </c>
      <c r="E33" s="74"/>
      <c r="F33" s="74" t="s">
        <v>1</v>
      </c>
      <c r="G33" s="74" t="s">
        <v>1</v>
      </c>
      <c r="H33" s="122" t="str">
        <f t="shared" si="0"/>
        <v>Medio - M</v>
      </c>
    </row>
    <row r="34" spans="2:8" ht="39.4" x14ac:dyDescent="0.35">
      <c r="B34" s="187"/>
      <c r="C34" s="76" t="s">
        <v>131</v>
      </c>
      <c r="D34" s="122">
        <f>Minacce!$D31</f>
        <v>3</v>
      </c>
      <c r="E34" s="74"/>
      <c r="F34" s="74" t="s">
        <v>1</v>
      </c>
      <c r="G34" s="74" t="s">
        <v>1</v>
      </c>
      <c r="H34" s="122" t="str">
        <f t="shared" si="0"/>
        <v>Alto - H</v>
      </c>
    </row>
    <row r="35" spans="2:8" ht="26.25" x14ac:dyDescent="0.35">
      <c r="B35" s="188"/>
      <c r="C35" s="76" t="s">
        <v>44</v>
      </c>
      <c r="D35" s="122">
        <f>Minacce!$D32</f>
        <v>2</v>
      </c>
      <c r="E35" s="74"/>
      <c r="F35" s="74"/>
      <c r="G35" s="74" t="s">
        <v>1</v>
      </c>
      <c r="H35" s="122" t="str">
        <f t="shared" si="0"/>
        <v>Medio - M</v>
      </c>
    </row>
    <row r="36" spans="2:8" ht="26.25" x14ac:dyDescent="0.35">
      <c r="B36" s="189" t="s">
        <v>125</v>
      </c>
      <c r="C36" s="76" t="s">
        <v>45</v>
      </c>
      <c r="D36" s="122">
        <f>Minacce!$D33</f>
        <v>2</v>
      </c>
      <c r="E36" s="74"/>
      <c r="F36" s="74" t="s">
        <v>1</v>
      </c>
      <c r="G36" s="74"/>
      <c r="H36" s="122" t="str">
        <f t="shared" si="0"/>
        <v>Medio - M</v>
      </c>
    </row>
    <row r="37" spans="2:8" ht="26.25" x14ac:dyDescent="0.35">
      <c r="B37" s="190"/>
      <c r="C37" s="76" t="s">
        <v>46</v>
      </c>
      <c r="D37" s="122">
        <f>Minacce!$D34</f>
        <v>2</v>
      </c>
      <c r="E37" s="74"/>
      <c r="F37" s="74" t="s">
        <v>1</v>
      </c>
      <c r="G37" s="74"/>
      <c r="H37" s="122" t="str">
        <f t="shared" si="0"/>
        <v>Medio - M</v>
      </c>
    </row>
    <row r="38" spans="2:8" ht="26.25" x14ac:dyDescent="0.35">
      <c r="B38" s="190"/>
      <c r="C38" s="76" t="s">
        <v>230</v>
      </c>
      <c r="D38" s="122">
        <f>Minacce!$D35</f>
        <v>3</v>
      </c>
      <c r="E38" s="74"/>
      <c r="F38" s="74" t="s">
        <v>1</v>
      </c>
      <c r="G38" s="74"/>
      <c r="H38" s="122" t="str">
        <f t="shared" si="0"/>
        <v>Alto - H</v>
      </c>
    </row>
    <row r="39" spans="2:8" ht="39.4" x14ac:dyDescent="0.35">
      <c r="B39" s="190"/>
      <c r="C39" s="76" t="s">
        <v>231</v>
      </c>
      <c r="D39" s="122">
        <f>Minacce!$D36</f>
        <v>3</v>
      </c>
      <c r="E39" s="74"/>
      <c r="F39" s="74" t="s">
        <v>1</v>
      </c>
      <c r="G39" s="74"/>
      <c r="H39" s="122" t="str">
        <f t="shared" si="0"/>
        <v>Alto - H</v>
      </c>
    </row>
    <row r="40" spans="2:8" ht="39.4" x14ac:dyDescent="0.35">
      <c r="B40" s="190"/>
      <c r="C40" s="76" t="s">
        <v>232</v>
      </c>
      <c r="D40" s="122">
        <f>Minacce!$D37</f>
        <v>2</v>
      </c>
      <c r="E40" s="74"/>
      <c r="F40" s="74" t="s">
        <v>1</v>
      </c>
      <c r="G40" s="74" t="s">
        <v>1</v>
      </c>
      <c r="H40" s="122" t="str">
        <f t="shared" si="0"/>
        <v>Medio - M</v>
      </c>
    </row>
    <row r="41" spans="2:8" ht="39.4" x14ac:dyDescent="0.35">
      <c r="B41" s="191"/>
      <c r="C41" s="76" t="s">
        <v>177</v>
      </c>
      <c r="D41" s="122">
        <f>Minacce!$D38</f>
        <v>2</v>
      </c>
      <c r="E41" s="122"/>
      <c r="F41" s="122" t="s">
        <v>1</v>
      </c>
      <c r="G41" s="122" t="s">
        <v>1</v>
      </c>
      <c r="H41" s="122" t="str">
        <f t="shared" si="0"/>
        <v>Medio - M</v>
      </c>
    </row>
    <row r="42" spans="2:8" x14ac:dyDescent="0.35">
      <c r="B42" s="183" t="s">
        <v>126</v>
      </c>
      <c r="C42" s="76" t="s">
        <v>48</v>
      </c>
      <c r="D42" s="122">
        <f>Minacce!$D39</f>
        <v>2</v>
      </c>
      <c r="E42" s="74"/>
      <c r="F42" s="74"/>
      <c r="G42" s="74" t="s">
        <v>1</v>
      </c>
      <c r="H42" s="122" t="str">
        <f t="shared" si="0"/>
        <v>Medio - M</v>
      </c>
    </row>
    <row r="43" spans="2:8" ht="39.4" x14ac:dyDescent="0.35">
      <c r="B43" s="184"/>
      <c r="C43" s="76" t="s">
        <v>233</v>
      </c>
      <c r="D43" s="122">
        <f>Minacce!$D40</f>
        <v>2</v>
      </c>
      <c r="E43" s="74"/>
      <c r="F43" s="74" t="s">
        <v>1</v>
      </c>
      <c r="G43" s="74" t="s">
        <v>1</v>
      </c>
      <c r="H43" s="122" t="str">
        <f t="shared" si="0"/>
        <v>Medio - M</v>
      </c>
    </row>
    <row r="44" spans="2:8" ht="26.25" x14ac:dyDescent="0.35">
      <c r="B44" s="184"/>
      <c r="C44" s="76" t="s">
        <v>50</v>
      </c>
      <c r="D44" s="122">
        <f>Minacce!$D41</f>
        <v>2</v>
      </c>
      <c r="E44" s="74" t="s">
        <v>1</v>
      </c>
      <c r="F44" s="74"/>
      <c r="G44" s="74"/>
      <c r="H44" s="122" t="str">
        <f t="shared" si="0"/>
        <v>Medio - M</v>
      </c>
    </row>
    <row r="45" spans="2:8" ht="26.25" x14ac:dyDescent="0.35">
      <c r="B45" s="184"/>
      <c r="C45" s="76" t="s">
        <v>51</v>
      </c>
      <c r="D45" s="122">
        <f>Minacce!$D42</f>
        <v>2</v>
      </c>
      <c r="E45" s="74"/>
      <c r="F45" s="74" t="s">
        <v>1</v>
      </c>
      <c r="G45" s="74" t="s">
        <v>1</v>
      </c>
      <c r="H45" s="122" t="str">
        <f t="shared" si="0"/>
        <v>Medio - M</v>
      </c>
    </row>
    <row r="46" spans="2:8" x14ac:dyDescent="0.35">
      <c r="B46" s="184"/>
      <c r="C46" s="76" t="s">
        <v>52</v>
      </c>
      <c r="D46" s="122">
        <f>Minacce!$D43</f>
        <v>2</v>
      </c>
      <c r="E46" s="74"/>
      <c r="F46" s="74" t="s">
        <v>1</v>
      </c>
      <c r="G46" s="74"/>
      <c r="H46" s="122" t="str">
        <f t="shared" si="0"/>
        <v>Medio - M</v>
      </c>
    </row>
  </sheetData>
  <mergeCells count="8">
    <mergeCell ref="B36:B41"/>
    <mergeCell ref="B42:B46"/>
    <mergeCell ref="E8:G8"/>
    <mergeCell ref="B10:B14"/>
    <mergeCell ref="B15:B17"/>
    <mergeCell ref="B18:B23"/>
    <mergeCell ref="B25:B30"/>
    <mergeCell ref="B31:B35"/>
  </mergeCells>
  <conditionalFormatting sqref="H10:H46">
    <cfRule type="cellIs" dxfId="1562" priority="1" operator="equal">
      <formula>"Alto - H"</formula>
    </cfRule>
    <cfRule type="cellIs" dxfId="1561" priority="2" operator="equal">
      <formula>"Medio - M"</formula>
    </cfRule>
    <cfRule type="cellIs" dxfId="1560" priority="3" operator="equal">
      <formula>"Basso - L"</formula>
    </cfRule>
  </conditionalFormatting>
  <pageMargins left="0.55118110236220474" right="0.51181102362204722" top="0.98425196850393704" bottom="0.98425196850393704" header="0.51181102362204722" footer="0.51181102362204722"/>
  <pageSetup paperSize="9" scale="91" fitToHeight="0" orientation="landscape" r:id="rId1"/>
  <headerFooter alignWithMargins="0">
    <oddHeader>&amp;L&amp;F&amp;R&amp;A</oddHeader>
    <oddFooter>&amp;LDocumento riservato per la Direzione, i partecipanti alla valutazione del rischio privacy, consulenti e auditor per la privacy.&amp;RPagina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zoomScaleNormal="100" workbookViewId="0">
      <selection activeCell="B5" sqref="B5"/>
    </sheetView>
  </sheetViews>
  <sheetFormatPr defaultColWidth="9.1328125" defaultRowHeight="13.15" x14ac:dyDescent="0.35"/>
  <cols>
    <col min="1" max="1" width="3.1328125" style="19" customWidth="1"/>
    <col min="2" max="2" width="16.3984375" style="30" customWidth="1"/>
    <col min="3" max="3" width="23.1328125" style="19" customWidth="1"/>
    <col min="4" max="4" width="15.1328125" style="13" customWidth="1"/>
    <col min="5" max="5" width="15.46484375" style="13" customWidth="1"/>
    <col min="6" max="6" width="17.796875" style="13" customWidth="1"/>
    <col min="7" max="7" width="39.265625" style="13" customWidth="1"/>
    <col min="8" max="16384" width="9.1328125" style="19"/>
  </cols>
  <sheetData>
    <row r="1" spans="2:7" s="20" customFormat="1" x14ac:dyDescent="0.35">
      <c r="C1" s="13"/>
      <c r="D1" s="13"/>
      <c r="G1" s="13"/>
    </row>
    <row r="2" spans="2:7" s="20" customFormat="1" ht="23.25" x14ac:dyDescent="0.35">
      <c r="B2" s="73" t="s">
        <v>326</v>
      </c>
      <c r="C2" s="13"/>
      <c r="D2" s="13"/>
      <c r="G2" s="13"/>
    </row>
    <row r="3" spans="2:7" s="20" customFormat="1" x14ac:dyDescent="0.35">
      <c r="B3" s="20" t="s">
        <v>322</v>
      </c>
      <c r="C3" s="13"/>
      <c r="D3" s="13"/>
      <c r="G3" s="13"/>
    </row>
    <row r="4" spans="2:7" s="20" customFormat="1" x14ac:dyDescent="0.35">
      <c r="B4" s="20" t="s">
        <v>327</v>
      </c>
      <c r="C4" s="13"/>
      <c r="D4" s="13"/>
      <c r="G4" s="13"/>
    </row>
    <row r="5" spans="2:7" customFormat="1" ht="12.75" x14ac:dyDescent="0.35">
      <c r="D5" s="12"/>
      <c r="G5" s="157"/>
    </row>
    <row r="6" spans="2:7" customFormat="1" x14ac:dyDescent="0.4">
      <c r="B6" s="30"/>
      <c r="C6" s="163"/>
      <c r="D6" s="192" t="s">
        <v>116</v>
      </c>
      <c r="E6" s="193"/>
      <c r="F6" s="193"/>
      <c r="G6" s="157"/>
    </row>
    <row r="7" spans="2:7" customFormat="1" x14ac:dyDescent="0.4">
      <c r="B7" s="30"/>
      <c r="C7" s="163" t="s">
        <v>5</v>
      </c>
      <c r="D7" s="163" t="s">
        <v>113</v>
      </c>
      <c r="E7" s="163" t="s">
        <v>114</v>
      </c>
      <c r="F7" s="163" t="s">
        <v>115</v>
      </c>
      <c r="G7" s="157"/>
    </row>
    <row r="8" spans="2:7" customFormat="1" x14ac:dyDescent="0.4">
      <c r="B8" s="30"/>
      <c r="C8" s="164" t="s">
        <v>140</v>
      </c>
      <c r="D8" s="165">
        <f>'Informazioni e valutazione'!$F23</f>
        <v>1</v>
      </c>
      <c r="E8" s="165">
        <f>'Informazioni e valutazione'!$G23</f>
        <v>2</v>
      </c>
      <c r="F8" s="165">
        <f>'Informazioni e valutazione'!$H23</f>
        <v>1</v>
      </c>
      <c r="G8" s="157"/>
    </row>
    <row r="9" spans="2:7" customFormat="1" x14ac:dyDescent="0.4">
      <c r="B9" s="156"/>
      <c r="D9" s="12"/>
      <c r="G9" s="157"/>
    </row>
    <row r="10" spans="2:7" s="20" customFormat="1" x14ac:dyDescent="0.35">
      <c r="C10" s="13"/>
      <c r="D10" s="13"/>
      <c r="G10" s="13"/>
    </row>
    <row r="11" spans="2:7" x14ac:dyDescent="0.35">
      <c r="E11" s="166"/>
      <c r="F11" s="166"/>
    </row>
    <row r="12" spans="2:7" s="33" customFormat="1" ht="14.25" x14ac:dyDescent="0.35">
      <c r="B12" s="121" t="s">
        <v>18</v>
      </c>
      <c r="C12" s="121" t="s">
        <v>19</v>
      </c>
      <c r="D12" s="121" t="s">
        <v>20</v>
      </c>
      <c r="E12" s="121" t="s">
        <v>21</v>
      </c>
      <c r="F12" s="121" t="s">
        <v>310</v>
      </c>
      <c r="G12" s="121" t="s">
        <v>325</v>
      </c>
    </row>
    <row r="13" spans="2:7" x14ac:dyDescent="0.35">
      <c r="B13" s="183" t="s">
        <v>96</v>
      </c>
      <c r="C13" s="76" t="s">
        <v>26</v>
      </c>
      <c r="D13" s="122">
        <f>Minacce!$D7</f>
        <v>1</v>
      </c>
      <c r="E13" s="122" t="s">
        <v>107</v>
      </c>
      <c r="F13" s="122">
        <f>D13*MAX(E$8,F$8)</f>
        <v>2</v>
      </c>
      <c r="G13" s="122" t="str">
        <f>IF($D13=0,"NA",IF($F13=12,"Alto - Necessaria consultazione preventiva",IF($F13&gt;4,"Medio","Basso")))</f>
        <v>Basso</v>
      </c>
    </row>
    <row r="14" spans="2:7" x14ac:dyDescent="0.35">
      <c r="B14" s="184"/>
      <c r="C14" s="76" t="s">
        <v>27</v>
      </c>
      <c r="D14" s="122">
        <f>Minacce!$D8</f>
        <v>1</v>
      </c>
      <c r="E14" s="74" t="s">
        <v>108</v>
      </c>
      <c r="F14" s="122">
        <f>D14*MAX(F$8)</f>
        <v>1</v>
      </c>
      <c r="G14" s="122" t="str">
        <f t="shared" ref="G14:G49" si="0">IF($D14=0,"NA",IF($F14=12,"Alto",IF($F14&gt;4,"Medio","Basso")))</f>
        <v>Basso</v>
      </c>
    </row>
    <row r="15" spans="2:7" ht="26.25" x14ac:dyDescent="0.35">
      <c r="B15" s="184"/>
      <c r="C15" s="76" t="s">
        <v>28</v>
      </c>
      <c r="D15" s="122">
        <f>Minacce!$D9</f>
        <v>1</v>
      </c>
      <c r="E15" s="74" t="s">
        <v>108</v>
      </c>
      <c r="F15" s="122">
        <f>D15*MAX(F$8)</f>
        <v>1</v>
      </c>
      <c r="G15" s="122" t="str">
        <f t="shared" si="0"/>
        <v>Basso</v>
      </c>
    </row>
    <row r="16" spans="2:7" ht="39.4" x14ac:dyDescent="0.35">
      <c r="B16" s="184"/>
      <c r="C16" s="76" t="s">
        <v>29</v>
      </c>
      <c r="D16" s="122">
        <f>Minacce!$D10</f>
        <v>1</v>
      </c>
      <c r="E16" s="122" t="s">
        <v>108</v>
      </c>
      <c r="F16" s="122">
        <f t="shared" ref="F16:F22" si="1">D16*MAX(F$8)</f>
        <v>1</v>
      </c>
      <c r="G16" s="122" t="str">
        <f t="shared" si="0"/>
        <v>Basso</v>
      </c>
    </row>
    <row r="17" spans="2:7" x14ac:dyDescent="0.35">
      <c r="B17" s="184"/>
      <c r="C17" s="76" t="s">
        <v>30</v>
      </c>
      <c r="D17" s="122">
        <f>Minacce!$D11</f>
        <v>1</v>
      </c>
      <c r="E17" s="74" t="s">
        <v>108</v>
      </c>
      <c r="F17" s="122">
        <f t="shared" si="1"/>
        <v>1</v>
      </c>
      <c r="G17" s="122" t="str">
        <f t="shared" si="0"/>
        <v>Basso</v>
      </c>
    </row>
    <row r="18" spans="2:7" ht="26.25" x14ac:dyDescent="0.35">
      <c r="B18" s="183" t="s">
        <v>120</v>
      </c>
      <c r="C18" s="76" t="s">
        <v>31</v>
      </c>
      <c r="D18" s="122">
        <f>Minacce!$D12</f>
        <v>1</v>
      </c>
      <c r="E18" s="74" t="s">
        <v>108</v>
      </c>
      <c r="F18" s="122">
        <f t="shared" si="1"/>
        <v>1</v>
      </c>
      <c r="G18" s="122" t="str">
        <f t="shared" si="0"/>
        <v>Basso</v>
      </c>
    </row>
    <row r="19" spans="2:7" x14ac:dyDescent="0.35">
      <c r="B19" s="184"/>
      <c r="C19" s="76" t="s">
        <v>32</v>
      </c>
      <c r="D19" s="122">
        <f>Minacce!$D13</f>
        <v>1</v>
      </c>
      <c r="E19" s="74" t="s">
        <v>108</v>
      </c>
      <c r="F19" s="122">
        <f t="shared" si="1"/>
        <v>1</v>
      </c>
      <c r="G19" s="122" t="str">
        <f t="shared" si="0"/>
        <v>Basso</v>
      </c>
    </row>
    <row r="20" spans="2:7" ht="26.25" x14ac:dyDescent="0.35">
      <c r="B20" s="184"/>
      <c r="C20" s="76" t="s">
        <v>225</v>
      </c>
      <c r="D20" s="122">
        <f>Minacce!$D14</f>
        <v>1</v>
      </c>
      <c r="E20" s="122" t="s">
        <v>108</v>
      </c>
      <c r="F20" s="122">
        <f t="shared" si="1"/>
        <v>1</v>
      </c>
      <c r="G20" s="122" t="str">
        <f t="shared" si="0"/>
        <v>Basso</v>
      </c>
    </row>
    <row r="21" spans="2:7" ht="26.25" x14ac:dyDescent="0.35">
      <c r="B21" s="186" t="s">
        <v>121</v>
      </c>
      <c r="C21" s="76" t="s">
        <v>226</v>
      </c>
      <c r="D21" s="122">
        <f>Minacce!$D15</f>
        <v>2</v>
      </c>
      <c r="E21" s="74" t="s">
        <v>108</v>
      </c>
      <c r="F21" s="122">
        <f t="shared" si="1"/>
        <v>2</v>
      </c>
      <c r="G21" s="122" t="str">
        <f t="shared" si="0"/>
        <v>Basso</v>
      </c>
    </row>
    <row r="22" spans="2:7" ht="26.25" x14ac:dyDescent="0.35">
      <c r="B22" s="187"/>
      <c r="C22" s="76" t="s">
        <v>34</v>
      </c>
      <c r="D22" s="122">
        <f>Minacce!$D16</f>
        <v>2</v>
      </c>
      <c r="E22" s="122" t="s">
        <v>108</v>
      </c>
      <c r="F22" s="122">
        <f t="shared" si="1"/>
        <v>2</v>
      </c>
      <c r="G22" s="122" t="str">
        <f t="shared" si="0"/>
        <v>Basso</v>
      </c>
    </row>
    <row r="23" spans="2:7" ht="26.25" x14ac:dyDescent="0.35">
      <c r="B23" s="187"/>
      <c r="C23" s="76" t="s">
        <v>227</v>
      </c>
      <c r="D23" s="122">
        <f>Minacce!$D17</f>
        <v>2</v>
      </c>
      <c r="E23" s="74" t="s">
        <v>109</v>
      </c>
      <c r="F23" s="122">
        <f>D23*MAX(D$8,E$8,F$8)</f>
        <v>4</v>
      </c>
      <c r="G23" s="122" t="str">
        <f t="shared" si="0"/>
        <v>Basso</v>
      </c>
    </row>
    <row r="24" spans="2:7" ht="26.25" x14ac:dyDescent="0.35">
      <c r="B24" s="187"/>
      <c r="C24" s="76" t="s">
        <v>36</v>
      </c>
      <c r="D24" s="122">
        <f>Minacce!$D18</f>
        <v>2</v>
      </c>
      <c r="E24" s="74" t="s">
        <v>107</v>
      </c>
      <c r="F24" s="122">
        <f>D24*MAX(E$8,F$8)</f>
        <v>4</v>
      </c>
      <c r="G24" s="122" t="str">
        <f t="shared" si="0"/>
        <v>Basso</v>
      </c>
    </row>
    <row r="25" spans="2:7" ht="39.4" x14ac:dyDescent="0.35">
      <c r="B25" s="187"/>
      <c r="C25" s="76" t="s">
        <v>228</v>
      </c>
      <c r="D25" s="122">
        <f>Minacce!$D19</f>
        <v>2</v>
      </c>
      <c r="E25" s="74" t="s">
        <v>108</v>
      </c>
      <c r="F25" s="122">
        <f t="shared" ref="F25:F26" si="2">D25*MAX(F$8)</f>
        <v>2</v>
      </c>
      <c r="G25" s="122" t="str">
        <f t="shared" si="0"/>
        <v>Basso</v>
      </c>
    </row>
    <row r="26" spans="2:7" ht="91.9" x14ac:dyDescent="0.35">
      <c r="B26" s="188"/>
      <c r="C26" s="76" t="s">
        <v>229</v>
      </c>
      <c r="D26" s="122">
        <f>Minacce!$D20</f>
        <v>2</v>
      </c>
      <c r="E26" s="74" t="s">
        <v>108</v>
      </c>
      <c r="F26" s="122">
        <f t="shared" si="2"/>
        <v>2</v>
      </c>
      <c r="G26" s="122" t="str">
        <f t="shared" si="0"/>
        <v>Basso</v>
      </c>
    </row>
    <row r="27" spans="2:7" x14ac:dyDescent="0.35">
      <c r="B27" s="162" t="s">
        <v>122</v>
      </c>
      <c r="C27" s="76" t="s">
        <v>38</v>
      </c>
      <c r="D27" s="122">
        <f>Minacce!$D21</f>
        <v>2</v>
      </c>
      <c r="E27" s="74" t="s">
        <v>107</v>
      </c>
      <c r="F27" s="122">
        <f>D27*MAX(E$8,F$8)</f>
        <v>4</v>
      </c>
      <c r="G27" s="122" t="str">
        <f t="shared" si="0"/>
        <v>Basso</v>
      </c>
    </row>
    <row r="28" spans="2:7" ht="26.25" x14ac:dyDescent="0.35">
      <c r="B28" s="186" t="s">
        <v>123</v>
      </c>
      <c r="C28" s="76" t="s">
        <v>39</v>
      </c>
      <c r="D28" s="122">
        <f>Minacce!$D22</f>
        <v>2</v>
      </c>
      <c r="E28" s="74" t="s">
        <v>110</v>
      </c>
      <c r="F28" s="122">
        <f>D28*MAX(D$8)</f>
        <v>2</v>
      </c>
      <c r="G28" s="122" t="str">
        <f t="shared" si="0"/>
        <v>Basso</v>
      </c>
    </row>
    <row r="29" spans="2:7" ht="26.25" x14ac:dyDescent="0.35">
      <c r="B29" s="187"/>
      <c r="C29" s="76" t="s">
        <v>169</v>
      </c>
      <c r="D29" s="122">
        <f>Minacce!$D23</f>
        <v>2</v>
      </c>
      <c r="E29" s="122" t="s">
        <v>110</v>
      </c>
      <c r="F29" s="122">
        <f>D29*MAX(D$8)</f>
        <v>2</v>
      </c>
      <c r="G29" s="122" t="str">
        <f t="shared" si="0"/>
        <v>Basso</v>
      </c>
    </row>
    <row r="30" spans="2:7" ht="26.25" x14ac:dyDescent="0.35">
      <c r="B30" s="187"/>
      <c r="C30" s="76" t="s">
        <v>40</v>
      </c>
      <c r="D30" s="122">
        <f>Minacce!$D24</f>
        <v>2</v>
      </c>
      <c r="E30" s="122" t="s">
        <v>111</v>
      </c>
      <c r="F30" s="122">
        <f>D30*MAX(D$8,F$8)</f>
        <v>2</v>
      </c>
      <c r="G30" s="122" t="str">
        <f t="shared" si="0"/>
        <v>Basso</v>
      </c>
    </row>
    <row r="31" spans="2:7" ht="39.4" x14ac:dyDescent="0.35">
      <c r="B31" s="187"/>
      <c r="C31" s="76" t="s">
        <v>41</v>
      </c>
      <c r="D31" s="122">
        <f>Minacce!$D25</f>
        <v>2</v>
      </c>
      <c r="E31" s="122" t="s">
        <v>110</v>
      </c>
      <c r="F31" s="122">
        <f t="shared" ref="F31:F32" si="3">D31*MAX(D$8)</f>
        <v>2</v>
      </c>
      <c r="G31" s="122" t="str">
        <f t="shared" si="0"/>
        <v>Basso</v>
      </c>
    </row>
    <row r="32" spans="2:7" ht="26.25" x14ac:dyDescent="0.35">
      <c r="B32" s="187"/>
      <c r="C32" s="76" t="s">
        <v>170</v>
      </c>
      <c r="D32" s="122">
        <f>Minacce!$D26</f>
        <v>2</v>
      </c>
      <c r="E32" s="122" t="s">
        <v>110</v>
      </c>
      <c r="F32" s="122">
        <f t="shared" si="3"/>
        <v>2</v>
      </c>
      <c r="G32" s="122" t="str">
        <f t="shared" si="0"/>
        <v>Basso</v>
      </c>
    </row>
    <row r="33" spans="2:7" ht="26.25" x14ac:dyDescent="0.35">
      <c r="B33" s="188"/>
      <c r="C33" s="76" t="s">
        <v>42</v>
      </c>
      <c r="D33" s="122">
        <f>Minacce!$D27</f>
        <v>2</v>
      </c>
      <c r="E33" s="74" t="s">
        <v>109</v>
      </c>
      <c r="F33" s="122">
        <f>D33*MAX(D$8,E$8,F$8)</f>
        <v>4</v>
      </c>
      <c r="G33" s="122" t="str">
        <f t="shared" si="0"/>
        <v>Basso</v>
      </c>
    </row>
    <row r="34" spans="2:7" ht="26.25" x14ac:dyDescent="0.35">
      <c r="B34" s="186" t="s">
        <v>124</v>
      </c>
      <c r="C34" s="76" t="s">
        <v>43</v>
      </c>
      <c r="D34" s="122">
        <f>Minacce!$D28</f>
        <v>2</v>
      </c>
      <c r="E34" s="74" t="s">
        <v>107</v>
      </c>
      <c r="F34" s="122">
        <f>D34*MAX(E$8,F$8)</f>
        <v>4</v>
      </c>
      <c r="G34" s="122" t="str">
        <f t="shared" si="0"/>
        <v>Basso</v>
      </c>
    </row>
    <row r="35" spans="2:7" ht="39.4" x14ac:dyDescent="0.35">
      <c r="B35" s="187"/>
      <c r="C35" s="76" t="s">
        <v>129</v>
      </c>
      <c r="D35" s="122">
        <f>Minacce!$D29</f>
        <v>0</v>
      </c>
      <c r="E35" s="74" t="s">
        <v>109</v>
      </c>
      <c r="F35" s="122">
        <f t="shared" ref="F35:F37" si="4">D35*MAX(D$8,E$8,F$8)</f>
        <v>0</v>
      </c>
      <c r="G35" s="122" t="str">
        <f t="shared" si="0"/>
        <v>NA</v>
      </c>
    </row>
    <row r="36" spans="2:7" ht="26.25" x14ac:dyDescent="0.35">
      <c r="B36" s="187"/>
      <c r="C36" s="76" t="s">
        <v>130</v>
      </c>
      <c r="D36" s="122">
        <f>Minacce!$D30</f>
        <v>2</v>
      </c>
      <c r="E36" s="74" t="s">
        <v>109</v>
      </c>
      <c r="F36" s="122">
        <f t="shared" si="4"/>
        <v>4</v>
      </c>
      <c r="G36" s="122" t="str">
        <f t="shared" si="0"/>
        <v>Basso</v>
      </c>
    </row>
    <row r="37" spans="2:7" ht="39.4" x14ac:dyDescent="0.35">
      <c r="B37" s="187"/>
      <c r="C37" s="76" t="s">
        <v>131</v>
      </c>
      <c r="D37" s="122">
        <f>Minacce!$D31</f>
        <v>3</v>
      </c>
      <c r="E37" s="74" t="s">
        <v>109</v>
      </c>
      <c r="F37" s="122">
        <f t="shared" si="4"/>
        <v>6</v>
      </c>
      <c r="G37" s="122" t="str">
        <f t="shared" si="0"/>
        <v>Medio</v>
      </c>
    </row>
    <row r="38" spans="2:7" ht="26.25" x14ac:dyDescent="0.35">
      <c r="B38" s="188"/>
      <c r="C38" s="76" t="s">
        <v>44</v>
      </c>
      <c r="D38" s="122">
        <f>Minacce!$D32</f>
        <v>2</v>
      </c>
      <c r="E38" s="74" t="s">
        <v>107</v>
      </c>
      <c r="F38" s="122">
        <f>D38*MAX(E$8,F$8)</f>
        <v>4</v>
      </c>
      <c r="G38" s="122" t="str">
        <f t="shared" si="0"/>
        <v>Basso</v>
      </c>
    </row>
    <row r="39" spans="2:7" ht="26.25" x14ac:dyDescent="0.35">
      <c r="B39" s="189" t="s">
        <v>125</v>
      </c>
      <c r="C39" s="76" t="s">
        <v>45</v>
      </c>
      <c r="D39" s="122">
        <f>Minacce!$D33</f>
        <v>2</v>
      </c>
      <c r="E39" s="74" t="s">
        <v>109</v>
      </c>
      <c r="F39" s="122">
        <f t="shared" ref="F39:F43" si="5">D39*MAX(D$8,E$8,F$8)</f>
        <v>4</v>
      </c>
      <c r="G39" s="122" t="str">
        <f t="shared" si="0"/>
        <v>Basso</v>
      </c>
    </row>
    <row r="40" spans="2:7" ht="26.25" x14ac:dyDescent="0.35">
      <c r="B40" s="190"/>
      <c r="C40" s="76" t="s">
        <v>46</v>
      </c>
      <c r="D40" s="122">
        <f>Minacce!$D34</f>
        <v>2</v>
      </c>
      <c r="E40" s="74" t="s">
        <v>109</v>
      </c>
      <c r="F40" s="122">
        <f t="shared" si="5"/>
        <v>4</v>
      </c>
      <c r="G40" s="122" t="str">
        <f t="shared" si="0"/>
        <v>Basso</v>
      </c>
    </row>
    <row r="41" spans="2:7" ht="26.25" x14ac:dyDescent="0.35">
      <c r="B41" s="190"/>
      <c r="C41" s="76" t="s">
        <v>230</v>
      </c>
      <c r="D41" s="122">
        <f>Minacce!$D35</f>
        <v>3</v>
      </c>
      <c r="E41" s="74" t="s">
        <v>109</v>
      </c>
      <c r="F41" s="122">
        <f t="shared" si="5"/>
        <v>6</v>
      </c>
      <c r="G41" s="122" t="str">
        <f t="shared" si="0"/>
        <v>Medio</v>
      </c>
    </row>
    <row r="42" spans="2:7" ht="39.4" x14ac:dyDescent="0.35">
      <c r="B42" s="190"/>
      <c r="C42" s="76" t="s">
        <v>231</v>
      </c>
      <c r="D42" s="122">
        <f>Minacce!$D36</f>
        <v>3</v>
      </c>
      <c r="E42" s="74" t="s">
        <v>109</v>
      </c>
      <c r="F42" s="122">
        <f t="shared" si="5"/>
        <v>6</v>
      </c>
      <c r="G42" s="122" t="str">
        <f t="shared" si="0"/>
        <v>Medio</v>
      </c>
    </row>
    <row r="43" spans="2:7" ht="39.4" x14ac:dyDescent="0.35">
      <c r="B43" s="190"/>
      <c r="C43" s="76" t="s">
        <v>232</v>
      </c>
      <c r="D43" s="122">
        <f>Minacce!$D37</f>
        <v>2</v>
      </c>
      <c r="E43" s="74" t="s">
        <v>109</v>
      </c>
      <c r="F43" s="122">
        <f t="shared" si="5"/>
        <v>4</v>
      </c>
      <c r="G43" s="122" t="str">
        <f t="shared" si="0"/>
        <v>Basso</v>
      </c>
    </row>
    <row r="44" spans="2:7" ht="39.4" x14ac:dyDescent="0.35">
      <c r="B44" s="191"/>
      <c r="C44" s="76" t="s">
        <v>177</v>
      </c>
      <c r="D44" s="122">
        <f>Minacce!$D38</f>
        <v>2</v>
      </c>
      <c r="E44" s="122" t="s">
        <v>178</v>
      </c>
      <c r="F44" s="122">
        <f>D44*MAX(D$8,E$8)</f>
        <v>4</v>
      </c>
      <c r="G44" s="122" t="str">
        <f t="shared" si="0"/>
        <v>Basso</v>
      </c>
    </row>
    <row r="45" spans="2:7" x14ac:dyDescent="0.35">
      <c r="B45" s="183" t="s">
        <v>126</v>
      </c>
      <c r="C45" s="76" t="s">
        <v>48</v>
      </c>
      <c r="D45" s="122">
        <f>Minacce!$D39</f>
        <v>2</v>
      </c>
      <c r="E45" s="74" t="s">
        <v>109</v>
      </c>
      <c r="F45" s="122">
        <f t="shared" ref="F45:F46" si="6">D45*MAX(D$8,E$8,F$8)</f>
        <v>4</v>
      </c>
      <c r="G45" s="122" t="str">
        <f t="shared" si="0"/>
        <v>Basso</v>
      </c>
    </row>
    <row r="46" spans="2:7" ht="39.4" x14ac:dyDescent="0.35">
      <c r="B46" s="184"/>
      <c r="C46" s="76" t="s">
        <v>233</v>
      </c>
      <c r="D46" s="122">
        <f>Minacce!$D40</f>
        <v>2</v>
      </c>
      <c r="E46" s="74" t="s">
        <v>109</v>
      </c>
      <c r="F46" s="122">
        <f t="shared" si="6"/>
        <v>4</v>
      </c>
      <c r="G46" s="122" t="str">
        <f t="shared" si="0"/>
        <v>Basso</v>
      </c>
    </row>
    <row r="47" spans="2:7" ht="26.25" x14ac:dyDescent="0.35">
      <c r="B47" s="184"/>
      <c r="C47" s="76" t="s">
        <v>50</v>
      </c>
      <c r="D47" s="122">
        <f>Minacce!$D41</f>
        <v>2</v>
      </c>
      <c r="E47" s="74" t="s">
        <v>107</v>
      </c>
      <c r="F47" s="122">
        <f>D47*MAX(E$8,F$8)</f>
        <v>4</v>
      </c>
      <c r="G47" s="122" t="str">
        <f t="shared" si="0"/>
        <v>Basso</v>
      </c>
    </row>
    <row r="48" spans="2:7" ht="26.25" x14ac:dyDescent="0.35">
      <c r="B48" s="184"/>
      <c r="C48" s="76" t="s">
        <v>51</v>
      </c>
      <c r="D48" s="122">
        <f>Minacce!$D42</f>
        <v>2</v>
      </c>
      <c r="E48" s="74" t="s">
        <v>109</v>
      </c>
      <c r="F48" s="122">
        <f t="shared" ref="F48:F49" si="7">D48*MAX(D$8,E$8,F$8)</f>
        <v>4</v>
      </c>
      <c r="G48" s="122" t="str">
        <f t="shared" si="0"/>
        <v>Basso</v>
      </c>
    </row>
    <row r="49" spans="2:7" x14ac:dyDescent="0.35">
      <c r="B49" s="184"/>
      <c r="C49" s="76" t="s">
        <v>52</v>
      </c>
      <c r="D49" s="122">
        <f>Minacce!$D43</f>
        <v>2</v>
      </c>
      <c r="E49" s="74" t="s">
        <v>109</v>
      </c>
      <c r="F49" s="122">
        <f t="shared" si="7"/>
        <v>4</v>
      </c>
      <c r="G49" s="122" t="str">
        <f t="shared" si="0"/>
        <v>Basso</v>
      </c>
    </row>
  </sheetData>
  <mergeCells count="8">
    <mergeCell ref="B39:B44"/>
    <mergeCell ref="B45:B49"/>
    <mergeCell ref="D6:F6"/>
    <mergeCell ref="B13:B17"/>
    <mergeCell ref="B18:B20"/>
    <mergeCell ref="B21:B26"/>
    <mergeCell ref="B28:B33"/>
    <mergeCell ref="B34:B38"/>
  </mergeCells>
  <conditionalFormatting sqref="G13:G49">
    <cfRule type="cellIs" dxfId="1559" priority="1" operator="equal">
      <formula>"Alto - Necessaria consultazione preventiva"</formula>
    </cfRule>
    <cfRule type="cellIs" dxfId="1558" priority="2" operator="equal">
      <formula>"Medio"</formula>
    </cfRule>
    <cfRule type="cellIs" dxfId="1557" priority="3" operator="equal">
      <formula>"Basso"</formula>
    </cfRule>
  </conditionalFormatting>
  <pageMargins left="0.55118110236220474" right="0.51181102362204722" top="0.98425196850393704" bottom="0.98425196850393704" header="0.51181102362204722" footer="0.51181102362204722"/>
  <pageSetup paperSize="9" scale="91" fitToHeight="0" orientation="landscape" r:id="rId1"/>
  <headerFooter alignWithMargins="0">
    <oddHeader>&amp;L&amp;F&amp;R&amp;A</oddHeader>
    <oddFooter>&amp;LDocumento riservato per la Direzione, i partecipanti alla valutazione del rischio privacy, consulenti e auditor per la privacy.&amp;RPagina &amp;P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9"/>
  <sheetViews>
    <sheetView zoomScaleNormal="100" workbookViewId="0">
      <selection activeCell="E17" sqref="E17"/>
    </sheetView>
  </sheetViews>
  <sheetFormatPr defaultColWidth="8.86328125" defaultRowHeight="13.15" x14ac:dyDescent="0.4"/>
  <cols>
    <col min="1" max="1" width="4.1328125" style="15" customWidth="1"/>
    <col min="2" max="2" width="38.86328125" style="15" customWidth="1"/>
    <col min="3" max="3" width="11.1328125" style="15" customWidth="1"/>
    <col min="4" max="4" width="79.73046875" style="15" customWidth="1"/>
    <col min="5" max="5" width="39.73046875" style="97" customWidth="1"/>
    <col min="6" max="16384" width="8.86328125" style="15"/>
  </cols>
  <sheetData>
    <row r="2" spans="2:5" ht="18" x14ac:dyDescent="0.55000000000000004">
      <c r="C2" s="79" t="s">
        <v>97</v>
      </c>
      <c r="D2" s="80"/>
    </row>
    <row r="3" spans="2:5" s="20" customFormat="1" x14ac:dyDescent="0.35">
      <c r="B3" s="20" t="s">
        <v>98</v>
      </c>
      <c r="C3" s="13"/>
      <c r="D3" s="13"/>
      <c r="E3" s="98"/>
    </row>
    <row r="4" spans="2:5" s="20" customFormat="1" x14ac:dyDescent="0.35">
      <c r="B4" s="20" t="s">
        <v>252</v>
      </c>
      <c r="C4" s="13"/>
      <c r="D4" s="13"/>
      <c r="E4" s="98"/>
    </row>
    <row r="5" spans="2:5" s="20" customFormat="1" x14ac:dyDescent="0.35">
      <c r="B5" s="20" t="s">
        <v>324</v>
      </c>
      <c r="C5" s="13"/>
      <c r="D5" s="13"/>
      <c r="E5" s="98"/>
    </row>
    <row r="7" spans="2:5" ht="28.5" x14ac:dyDescent="0.4">
      <c r="B7" s="127" t="s">
        <v>102</v>
      </c>
      <c r="C7" s="127" t="s">
        <v>112</v>
      </c>
      <c r="D7" s="127" t="s">
        <v>9</v>
      </c>
    </row>
    <row r="8" spans="2:5" ht="23.25" x14ac:dyDescent="0.4">
      <c r="B8" s="128" t="s">
        <v>253</v>
      </c>
      <c r="C8" s="160">
        <v>4</v>
      </c>
      <c r="D8" s="129"/>
    </row>
    <row r="9" spans="2:5" ht="26.25" x14ac:dyDescent="0.4">
      <c r="B9" s="128" t="s">
        <v>254</v>
      </c>
      <c r="C9" s="160">
        <v>4</v>
      </c>
      <c r="D9" s="129" t="s">
        <v>315</v>
      </c>
    </row>
    <row r="10" spans="2:5" ht="23.25" x14ac:dyDescent="0.4">
      <c r="B10" s="128" t="s">
        <v>255</v>
      </c>
      <c r="C10" s="160">
        <v>4</v>
      </c>
      <c r="D10" s="129" t="s">
        <v>244</v>
      </c>
    </row>
    <row r="11" spans="2:5" x14ac:dyDescent="0.4">
      <c r="B11" s="45" t="s">
        <v>196</v>
      </c>
      <c r="C11" s="160" t="s">
        <v>311</v>
      </c>
      <c r="D11" s="135"/>
      <c r="E11" s="15"/>
    </row>
    <row r="12" spans="2:5" x14ac:dyDescent="0.4">
      <c r="B12" s="128" t="s">
        <v>256</v>
      </c>
      <c r="C12" s="160">
        <v>4</v>
      </c>
      <c r="D12" s="129"/>
    </row>
    <row r="13" spans="2:5" x14ac:dyDescent="0.4">
      <c r="B13" s="45" t="s">
        <v>200</v>
      </c>
      <c r="C13" s="160">
        <v>4</v>
      </c>
      <c r="D13" s="135"/>
      <c r="E13" s="15"/>
    </row>
    <row r="14" spans="2:5" x14ac:dyDescent="0.4">
      <c r="B14" s="128" t="s">
        <v>257</v>
      </c>
      <c r="C14" s="160">
        <v>4</v>
      </c>
      <c r="D14" s="129" t="s">
        <v>295</v>
      </c>
    </row>
    <row r="15" spans="2:5" ht="23.25" x14ac:dyDescent="0.4">
      <c r="B15" s="128" t="s">
        <v>258</v>
      </c>
      <c r="C15" s="160">
        <v>4</v>
      </c>
      <c r="D15" s="129"/>
    </row>
    <row r="16" spans="2:5" x14ac:dyDescent="0.4">
      <c r="B16" s="128" t="s">
        <v>259</v>
      </c>
      <c r="C16" s="160">
        <v>4</v>
      </c>
      <c r="D16" s="129"/>
    </row>
    <row r="17" spans="2:4" ht="170.65" x14ac:dyDescent="0.4">
      <c r="B17" s="128" t="s">
        <v>260</v>
      </c>
      <c r="C17" s="160">
        <v>4</v>
      </c>
      <c r="D17" s="129" t="s">
        <v>296</v>
      </c>
    </row>
    <row r="18" spans="2:4" ht="52.5" x14ac:dyDescent="0.4">
      <c r="B18" s="128" t="s">
        <v>261</v>
      </c>
      <c r="C18" s="160">
        <v>4</v>
      </c>
      <c r="D18" s="129" t="s">
        <v>316</v>
      </c>
    </row>
    <row r="19" spans="2:4" ht="52.5" x14ac:dyDescent="0.4">
      <c r="B19" s="128" t="s">
        <v>262</v>
      </c>
      <c r="C19" s="160">
        <v>4</v>
      </c>
      <c r="D19" s="129" t="s">
        <v>297</v>
      </c>
    </row>
    <row r="20" spans="2:4" ht="39.4" x14ac:dyDescent="0.4">
      <c r="B20" s="128" t="s">
        <v>263</v>
      </c>
      <c r="C20" s="160">
        <v>4</v>
      </c>
      <c r="D20" s="129" t="s">
        <v>320</v>
      </c>
    </row>
    <row r="21" spans="2:4" ht="65.650000000000006" x14ac:dyDescent="0.4">
      <c r="B21" s="128" t="s">
        <v>264</v>
      </c>
      <c r="C21" s="160">
        <v>4</v>
      </c>
      <c r="D21" s="129" t="s">
        <v>318</v>
      </c>
    </row>
    <row r="22" spans="2:4" ht="65.650000000000006" x14ac:dyDescent="0.4">
      <c r="B22" s="128" t="s">
        <v>265</v>
      </c>
      <c r="C22" s="160">
        <v>4</v>
      </c>
      <c r="D22" s="129" t="s">
        <v>319</v>
      </c>
    </row>
    <row r="23" spans="2:4" ht="23.25" x14ac:dyDescent="0.4">
      <c r="B23" s="128" t="s">
        <v>266</v>
      </c>
      <c r="C23" s="160">
        <v>4</v>
      </c>
      <c r="D23" s="129"/>
    </row>
    <row r="24" spans="2:4" ht="23.25" x14ac:dyDescent="0.4">
      <c r="B24" s="128" t="s">
        <v>267</v>
      </c>
      <c r="C24" s="160">
        <v>4</v>
      </c>
      <c r="D24" s="129"/>
    </row>
    <row r="25" spans="2:4" ht="26.25" x14ac:dyDescent="0.4">
      <c r="B25" s="128" t="s">
        <v>268</v>
      </c>
      <c r="C25" s="160">
        <v>4</v>
      </c>
      <c r="D25" s="129" t="s">
        <v>242</v>
      </c>
    </row>
    <row r="26" spans="2:4" x14ac:dyDescent="0.4">
      <c r="B26" s="128" t="s">
        <v>269</v>
      </c>
      <c r="C26" s="160">
        <v>4</v>
      </c>
      <c r="D26" s="129"/>
    </row>
    <row r="27" spans="2:4" x14ac:dyDescent="0.4">
      <c r="B27" s="128" t="s">
        <v>270</v>
      </c>
      <c r="C27" s="160">
        <v>4</v>
      </c>
      <c r="D27" s="129" t="s">
        <v>243</v>
      </c>
    </row>
    <row r="28" spans="2:4" ht="23.25" x14ac:dyDescent="0.4">
      <c r="B28" s="128" t="s">
        <v>271</v>
      </c>
      <c r="C28" s="160">
        <v>4</v>
      </c>
      <c r="D28" s="129" t="s">
        <v>317</v>
      </c>
    </row>
    <row r="29" spans="2:4" ht="26.25" x14ac:dyDescent="0.4">
      <c r="B29" s="128" t="s">
        <v>272</v>
      </c>
      <c r="C29" s="160">
        <v>4</v>
      </c>
      <c r="D29" s="129" t="s">
        <v>312</v>
      </c>
    </row>
    <row r="30" spans="2:4" x14ac:dyDescent="0.4">
      <c r="B30" s="128" t="s">
        <v>273</v>
      </c>
      <c r="C30" s="160">
        <v>4</v>
      </c>
      <c r="D30" s="129"/>
    </row>
    <row r="31" spans="2:4" ht="39.4" x14ac:dyDescent="0.4">
      <c r="B31" s="128" t="s">
        <v>274</v>
      </c>
      <c r="C31" s="160">
        <v>4</v>
      </c>
      <c r="D31" s="129" t="s">
        <v>313</v>
      </c>
    </row>
    <row r="32" spans="2:4" ht="23.25" x14ac:dyDescent="0.4">
      <c r="B32" s="128" t="s">
        <v>275</v>
      </c>
      <c r="C32" s="160">
        <v>4</v>
      </c>
      <c r="D32" s="129"/>
    </row>
    <row r="33" spans="2:5" x14ac:dyDescent="0.4">
      <c r="B33" s="128" t="s">
        <v>276</v>
      </c>
      <c r="C33" s="160">
        <v>4</v>
      </c>
      <c r="D33" s="129"/>
    </row>
    <row r="34" spans="2:5" x14ac:dyDescent="0.4">
      <c r="B34" s="128" t="s">
        <v>277</v>
      </c>
      <c r="C34" s="160">
        <v>4</v>
      </c>
      <c r="D34" s="129"/>
    </row>
    <row r="35" spans="2:5" x14ac:dyDescent="0.4">
      <c r="B35" s="128" t="s">
        <v>278</v>
      </c>
      <c r="C35" s="160">
        <v>4</v>
      </c>
      <c r="D35" s="129"/>
    </row>
    <row r="36" spans="2:5" x14ac:dyDescent="0.4">
      <c r="B36" s="128" t="s">
        <v>279</v>
      </c>
      <c r="C36" s="160">
        <v>4</v>
      </c>
      <c r="D36" s="129" t="s">
        <v>245</v>
      </c>
    </row>
    <row r="37" spans="2:5" x14ac:dyDescent="0.4">
      <c r="B37" s="128" t="s">
        <v>280</v>
      </c>
      <c r="C37" s="160">
        <v>4</v>
      </c>
      <c r="D37" s="129" t="s">
        <v>246</v>
      </c>
    </row>
    <row r="38" spans="2:5" ht="23.25" x14ac:dyDescent="0.4">
      <c r="B38" s="128" t="s">
        <v>281</v>
      </c>
      <c r="C38" s="160">
        <v>4</v>
      </c>
      <c r="D38" s="129"/>
    </row>
    <row r="39" spans="2:5" x14ac:dyDescent="0.4">
      <c r="B39" s="45" t="s">
        <v>188</v>
      </c>
      <c r="C39" s="160">
        <v>4</v>
      </c>
      <c r="D39" s="135"/>
      <c r="E39" s="15"/>
    </row>
    <row r="40" spans="2:5" ht="23.25" x14ac:dyDescent="0.4">
      <c r="B40" s="45" t="s">
        <v>203</v>
      </c>
      <c r="C40" s="160" t="s">
        <v>311</v>
      </c>
      <c r="D40" s="135"/>
      <c r="E40" s="15"/>
    </row>
    <row r="41" spans="2:5" x14ac:dyDescent="0.4">
      <c r="B41" s="45" t="s">
        <v>202</v>
      </c>
      <c r="C41" s="160" t="s">
        <v>311</v>
      </c>
      <c r="D41" s="135"/>
      <c r="E41" s="15"/>
    </row>
    <row r="42" spans="2:5" x14ac:dyDescent="0.4">
      <c r="B42" s="128" t="s">
        <v>282</v>
      </c>
      <c r="C42" s="160">
        <v>4</v>
      </c>
      <c r="D42" s="129"/>
    </row>
    <row r="43" spans="2:5" ht="23.25" x14ac:dyDescent="0.4">
      <c r="B43" s="128" t="s">
        <v>283</v>
      </c>
      <c r="C43" s="160">
        <v>4</v>
      </c>
      <c r="D43" s="129"/>
    </row>
    <row r="44" spans="2:5" ht="52.5" x14ac:dyDescent="0.4">
      <c r="B44" s="128" t="s">
        <v>284</v>
      </c>
      <c r="C44" s="160">
        <v>4</v>
      </c>
      <c r="D44" s="129" t="s">
        <v>314</v>
      </c>
    </row>
    <row r="45" spans="2:5" ht="23.25" x14ac:dyDescent="0.4">
      <c r="B45" s="128" t="s">
        <v>285</v>
      </c>
      <c r="C45" s="160">
        <v>4</v>
      </c>
      <c r="D45" s="129"/>
    </row>
    <row r="46" spans="2:5" x14ac:dyDescent="0.4">
      <c r="B46" s="128" t="s">
        <v>286</v>
      </c>
      <c r="C46" s="160">
        <v>1</v>
      </c>
      <c r="D46" s="129"/>
    </row>
    <row r="47" spans="2:5" x14ac:dyDescent="0.4">
      <c r="B47" s="128" t="s">
        <v>287</v>
      </c>
      <c r="C47" s="160">
        <v>4</v>
      </c>
      <c r="D47" s="129"/>
    </row>
    <row r="48" spans="2:5" x14ac:dyDescent="0.4">
      <c r="B48" s="45" t="s">
        <v>198</v>
      </c>
      <c r="C48" s="160">
        <v>4</v>
      </c>
      <c r="D48" s="135"/>
      <c r="E48" s="15"/>
    </row>
    <row r="49" spans="2:5" x14ac:dyDescent="0.4">
      <c r="B49" s="45" t="s">
        <v>189</v>
      </c>
      <c r="C49" s="160">
        <v>4</v>
      </c>
      <c r="D49" s="135"/>
      <c r="E49" s="15"/>
    </row>
    <row r="50" spans="2:5" ht="26.25" x14ac:dyDescent="0.4">
      <c r="B50" s="128" t="s">
        <v>288</v>
      </c>
      <c r="C50" s="160">
        <v>4</v>
      </c>
      <c r="D50" s="129" t="s">
        <v>292</v>
      </c>
    </row>
    <row r="51" spans="2:5" ht="23.25" x14ac:dyDescent="0.4">
      <c r="B51" s="45" t="s">
        <v>187</v>
      </c>
      <c r="C51" s="160">
        <v>4</v>
      </c>
      <c r="D51" s="135"/>
      <c r="E51" s="15"/>
    </row>
    <row r="52" spans="2:5" ht="23.25" x14ac:dyDescent="0.4">
      <c r="B52" s="128" t="s">
        <v>289</v>
      </c>
      <c r="C52" s="160">
        <v>4</v>
      </c>
      <c r="D52" s="129" t="s">
        <v>247</v>
      </c>
    </row>
    <row r="53" spans="2:5" ht="23.25" x14ac:dyDescent="0.4">
      <c r="B53" s="45" t="s">
        <v>199</v>
      </c>
      <c r="C53" s="160">
        <v>4</v>
      </c>
      <c r="D53" s="135" t="s">
        <v>293</v>
      </c>
      <c r="E53" s="15"/>
    </row>
    <row r="54" spans="2:5" x14ac:dyDescent="0.4">
      <c r="B54" s="45" t="s">
        <v>201</v>
      </c>
      <c r="C54" s="160">
        <v>4</v>
      </c>
      <c r="D54" s="135"/>
      <c r="E54" s="15"/>
    </row>
    <row r="55" spans="2:5" x14ac:dyDescent="0.4">
      <c r="B55" s="133" t="s">
        <v>290</v>
      </c>
      <c r="C55" s="161">
        <v>1</v>
      </c>
      <c r="D55" s="134" t="s">
        <v>251</v>
      </c>
    </row>
    <row r="56" spans="2:5" x14ac:dyDescent="0.4">
      <c r="B56" s="45" t="s">
        <v>182</v>
      </c>
      <c r="C56" s="160">
        <v>4</v>
      </c>
      <c r="D56" s="135" t="s">
        <v>238</v>
      </c>
      <c r="E56" s="15"/>
    </row>
    <row r="57" spans="2:5" x14ac:dyDescent="0.4">
      <c r="B57" s="45" t="s">
        <v>191</v>
      </c>
      <c r="C57" s="160">
        <v>4</v>
      </c>
      <c r="D57" s="135" t="s">
        <v>294</v>
      </c>
      <c r="E57" s="15"/>
    </row>
    <row r="58" spans="2:5" x14ac:dyDescent="0.4">
      <c r="B58" s="45" t="s">
        <v>183</v>
      </c>
      <c r="C58" s="160">
        <v>4</v>
      </c>
      <c r="D58" s="135"/>
      <c r="E58" s="15"/>
    </row>
    <row r="59" spans="2:5" x14ac:dyDescent="0.4">
      <c r="B59" s="45" t="s">
        <v>192</v>
      </c>
      <c r="C59" s="160">
        <v>4</v>
      </c>
      <c r="D59" s="135"/>
      <c r="E59" s="15"/>
    </row>
    <row r="60" spans="2:5" x14ac:dyDescent="0.4">
      <c r="B60" s="45" t="s">
        <v>179</v>
      </c>
      <c r="C60" s="160">
        <v>4</v>
      </c>
      <c r="D60" s="135"/>
      <c r="E60" s="15"/>
    </row>
    <row r="61" spans="2:5" x14ac:dyDescent="0.4">
      <c r="B61" s="45" t="s">
        <v>180</v>
      </c>
      <c r="C61" s="160">
        <v>4</v>
      </c>
      <c r="D61" s="135"/>
      <c r="E61" s="15"/>
    </row>
    <row r="62" spans="2:5" x14ac:dyDescent="0.4">
      <c r="B62" s="45" t="s">
        <v>181</v>
      </c>
      <c r="C62" s="160">
        <v>4</v>
      </c>
      <c r="D62" s="135"/>
      <c r="E62" s="15"/>
    </row>
    <row r="63" spans="2:5" x14ac:dyDescent="0.4">
      <c r="B63" s="45" t="s">
        <v>184</v>
      </c>
      <c r="C63" s="160">
        <v>4</v>
      </c>
      <c r="D63" s="135"/>
      <c r="E63" s="15"/>
    </row>
    <row r="64" spans="2:5" x14ac:dyDescent="0.4">
      <c r="B64" s="45" t="s">
        <v>185</v>
      </c>
      <c r="C64" s="160">
        <v>4</v>
      </c>
      <c r="D64" s="135"/>
      <c r="E64" s="15"/>
    </row>
    <row r="65" spans="2:5" ht="23.25" x14ac:dyDescent="0.4">
      <c r="B65" s="45" t="s">
        <v>186</v>
      </c>
      <c r="C65" s="160">
        <v>4</v>
      </c>
      <c r="D65" s="135" t="s">
        <v>248</v>
      </c>
      <c r="E65" s="15"/>
    </row>
    <row r="66" spans="2:5" x14ac:dyDescent="0.4">
      <c r="B66" s="45" t="s">
        <v>190</v>
      </c>
      <c r="C66" s="160">
        <v>4</v>
      </c>
      <c r="D66" s="135"/>
      <c r="E66" s="15"/>
    </row>
    <row r="67" spans="2:5" x14ac:dyDescent="0.4">
      <c r="B67" s="45" t="s">
        <v>193</v>
      </c>
      <c r="C67" s="160">
        <v>4</v>
      </c>
      <c r="D67" s="135"/>
      <c r="E67" s="15"/>
    </row>
    <row r="68" spans="2:5" x14ac:dyDescent="0.4">
      <c r="B68" s="45" t="s">
        <v>194</v>
      </c>
      <c r="C68" s="160">
        <v>4</v>
      </c>
      <c r="D68" s="135"/>
      <c r="E68" s="15"/>
    </row>
    <row r="69" spans="2:5" x14ac:dyDescent="0.4">
      <c r="B69" s="45" t="s">
        <v>195</v>
      </c>
      <c r="C69" s="160">
        <v>4</v>
      </c>
      <c r="D69" s="135"/>
      <c r="E69" s="15"/>
    </row>
  </sheetData>
  <autoFilter ref="B7:D55"/>
  <conditionalFormatting sqref="C10">
    <cfRule type="cellIs" dxfId="1556" priority="5" operator="equal">
      <formula>1</formula>
    </cfRule>
    <cfRule type="cellIs" dxfId="1555" priority="6" operator="equal">
      <formula>2</formula>
    </cfRule>
    <cfRule type="cellIs" dxfId="1554" priority="7" operator="equal">
      <formula>3</formula>
    </cfRule>
    <cfRule type="cellIs" dxfId="1553" priority="8" operator="equal">
      <formula>4</formula>
    </cfRule>
  </conditionalFormatting>
  <conditionalFormatting sqref="C68">
    <cfRule type="cellIs" dxfId="1552" priority="1" operator="equal">
      <formula>1</formula>
    </cfRule>
    <cfRule type="cellIs" dxfId="1551" priority="2" operator="equal">
      <formula>2</formula>
    </cfRule>
    <cfRule type="cellIs" dxfId="1550" priority="3" operator="equal">
      <formula>3</formula>
    </cfRule>
    <cfRule type="cellIs" dxfId="1549" priority="4" operator="equal">
      <formula>4</formula>
    </cfRule>
  </conditionalFormatting>
  <conditionalFormatting sqref="C8:C9 C11:C67 C69">
    <cfRule type="cellIs" dxfId="1548" priority="9" operator="equal">
      <formula>1</formula>
    </cfRule>
    <cfRule type="cellIs" dxfId="1547" priority="10" operator="equal">
      <formula>2</formula>
    </cfRule>
    <cfRule type="cellIs" dxfId="1546" priority="11" operator="equal">
      <formula>3</formula>
    </cfRule>
    <cfRule type="cellIs" dxfId="1545" priority="12" operator="equal">
      <formula>4</formula>
    </cfRule>
  </conditionalFormatting>
  <dataValidations count="1">
    <dataValidation type="list" allowBlank="1" showInputMessage="1" showErrorMessage="1" sqref="C8:C69">
      <formula1>"NA, 1, 2, 3, 4"</formula1>
    </dataValidation>
  </dataValidations>
  <pageMargins left="0.74803149606299213" right="0.55118110236220474" top="0.98425196850393704" bottom="0.98425196850393704" header="0.51181102362204722" footer="0.51181102362204722"/>
  <pageSetup paperSize="9" orientation="landscape" r:id="rId1"/>
  <headerFooter alignWithMargins="0">
    <oddHeader>&amp;L&amp;A&amp;C&amp;F</oddHeader>
    <oddFooter>&amp;LDocumento riservato per la Direzione, i partecipanti alla valutazione del rischio privacy, consulenti e auditor per la privacy.&amp;RPagina &amp;P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workbookViewId="0">
      <selection activeCell="A2" sqref="A2:XFD2"/>
    </sheetView>
  </sheetViews>
  <sheetFormatPr defaultColWidth="9.1328125" defaultRowHeight="12.75" x14ac:dyDescent="0.35"/>
  <cols>
    <col min="1" max="1" width="3.265625" style="11" customWidth="1"/>
    <col min="2" max="2" width="22.265625" style="12" customWidth="1"/>
    <col min="3" max="3" width="63.265625" style="11" customWidth="1"/>
    <col min="4" max="16384" width="9.1328125" style="11"/>
  </cols>
  <sheetData>
    <row r="1" spans="2:5" s="73" customFormat="1" ht="23.25" x14ac:dyDescent="0.35">
      <c r="B1" s="73" t="s">
        <v>156</v>
      </c>
    </row>
    <row r="2" spans="2:5" s="20" customFormat="1" ht="13.15" x14ac:dyDescent="0.35">
      <c r="B2" s="20" t="s">
        <v>324</v>
      </c>
      <c r="C2" s="13"/>
      <c r="D2" s="13"/>
      <c r="E2" s="98"/>
    </row>
    <row r="3" spans="2:5" ht="13.15" thickBot="1" x14ac:dyDescent="0.4"/>
    <row r="4" spans="2:5" ht="14.25" x14ac:dyDescent="0.35">
      <c r="B4" s="34" t="s">
        <v>92</v>
      </c>
      <c r="C4" s="35" t="s">
        <v>99</v>
      </c>
    </row>
    <row r="5" spans="2:5" ht="13.15" x14ac:dyDescent="0.35">
      <c r="B5" s="27" t="s">
        <v>138</v>
      </c>
      <c r="C5" s="36" t="s">
        <v>139</v>
      </c>
    </row>
    <row r="6" spans="2:5" ht="26.25" x14ac:dyDescent="0.35">
      <c r="B6" s="27" t="s">
        <v>136</v>
      </c>
      <c r="C6" s="36" t="s">
        <v>137</v>
      </c>
    </row>
    <row r="7" spans="2:5" ht="26.25" x14ac:dyDescent="0.35">
      <c r="B7" s="27" t="s">
        <v>134</v>
      </c>
      <c r="C7" s="36" t="s">
        <v>135</v>
      </c>
    </row>
    <row r="8" spans="2:5" ht="26.65" thickBot="1" x14ac:dyDescent="0.4">
      <c r="B8" s="28" t="s">
        <v>133</v>
      </c>
      <c r="C8" s="29" t="s">
        <v>174</v>
      </c>
    </row>
  </sheetData>
  <pageMargins left="0.70866141732283472" right="0.70866141732283472" top="0.74803149606299213" bottom="0.74803149606299213" header="0.31496062992125984" footer="0.31496062992125984"/>
  <pageSetup paperSize="9" orientation="portrait" r:id="rId1"/>
  <headerFooter>
    <oddHeader>&amp;L&amp;F&amp;RCriteri di valutazione dei controlli di sicurezza</oddHeader>
    <oddFooter>&amp;LDocumento riservato per la Direzione, i partecipanti alla valutazione del rischio privacy, consulenti e auditor per la privacy.&amp;RPagina &amp;P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86"/>
  <sheetViews>
    <sheetView workbookViewId="0">
      <selection activeCell="E4" sqref="A4:XFD4"/>
    </sheetView>
  </sheetViews>
  <sheetFormatPr defaultColWidth="9.1328125" defaultRowHeight="13.15" x14ac:dyDescent="0.4"/>
  <cols>
    <col min="1" max="1" width="3.265625" style="1" customWidth="1"/>
    <col min="2" max="2" width="22.73046875" style="1" customWidth="1"/>
    <col min="3" max="4" width="8.265625" style="13" customWidth="1"/>
    <col min="5" max="5" width="14" style="1" customWidth="1"/>
    <col min="6" max="41" width="12.3984375" style="1" customWidth="1"/>
    <col min="42" max="42" width="9.1328125" style="1"/>
    <col min="43" max="43" width="6.73046875" style="1" customWidth="1"/>
    <col min="44" max="44" width="22.73046875" style="1" customWidth="1"/>
    <col min="45" max="16384" width="9.1328125" style="1"/>
  </cols>
  <sheetData>
    <row r="1" spans="2:45" s="20" customFormat="1" x14ac:dyDescent="0.35">
      <c r="C1" s="13"/>
      <c r="D1" s="13"/>
      <c r="E1" s="13"/>
      <c r="AR1" s="90"/>
      <c r="AS1" s="90"/>
    </row>
    <row r="2" spans="2:45" s="20" customFormat="1" ht="23.25" x14ac:dyDescent="0.35">
      <c r="B2" s="73" t="s">
        <v>100</v>
      </c>
      <c r="C2" s="13"/>
      <c r="D2" s="13"/>
      <c r="E2" s="13"/>
      <c r="AR2" s="91"/>
      <c r="AS2" s="90"/>
    </row>
    <row r="3" spans="2:45" s="20" customFormat="1" x14ac:dyDescent="0.35">
      <c r="B3" s="20" t="s">
        <v>101</v>
      </c>
      <c r="C3" s="13"/>
      <c r="D3" s="13"/>
      <c r="E3" s="13"/>
      <c r="AR3" s="90"/>
      <c r="AS3" s="90"/>
    </row>
    <row r="4" spans="2:45" s="20" customFormat="1" x14ac:dyDescent="0.35">
      <c r="B4" s="20" t="s">
        <v>324</v>
      </c>
      <c r="C4" s="13"/>
      <c r="D4" s="13"/>
      <c r="E4" s="98"/>
    </row>
    <row r="5" spans="2:45" s="20" customFormat="1" x14ac:dyDescent="0.35">
      <c r="C5" s="13"/>
      <c r="D5" s="13"/>
      <c r="E5" s="13"/>
      <c r="AR5" s="90"/>
      <c r="AS5" s="90"/>
    </row>
    <row r="6" spans="2:45" s="20" customFormat="1" x14ac:dyDescent="0.35">
      <c r="B6" s="20" t="s">
        <v>105</v>
      </c>
      <c r="C6" s="13"/>
      <c r="D6" s="13"/>
      <c r="E6" s="13"/>
      <c r="AR6" s="90"/>
      <c r="AS6" s="90"/>
    </row>
    <row r="7" spans="2:45" s="20" customFormat="1" x14ac:dyDescent="0.35">
      <c r="B7" s="20" t="s">
        <v>106</v>
      </c>
      <c r="C7" s="13"/>
      <c r="D7" s="13"/>
      <c r="E7" s="13"/>
      <c r="AR7" s="90"/>
      <c r="AS7" s="90"/>
    </row>
    <row r="8" spans="2:45" ht="13.5" thickBot="1" x14ac:dyDescent="0.45">
      <c r="AR8" s="92"/>
      <c r="AS8" s="92"/>
    </row>
    <row r="9" spans="2:45" ht="13.5" thickBot="1" x14ac:dyDescent="0.45">
      <c r="B9" s="37"/>
      <c r="C9" s="81"/>
      <c r="D9" s="81"/>
      <c r="E9" s="203" t="s">
        <v>116</v>
      </c>
      <c r="F9" s="204"/>
      <c r="G9" s="205"/>
      <c r="AR9" s="93"/>
      <c r="AS9" s="92"/>
    </row>
    <row r="10" spans="2:45" ht="13.5" thickBot="1" x14ac:dyDescent="0.45">
      <c r="B10" s="37" t="s">
        <v>5</v>
      </c>
      <c r="C10" s="81"/>
      <c r="D10" s="81"/>
      <c r="E10" s="38" t="s">
        <v>113</v>
      </c>
      <c r="F10" s="38" t="s">
        <v>114</v>
      </c>
      <c r="G10" s="39" t="s">
        <v>115</v>
      </c>
      <c r="AR10" s="93"/>
      <c r="AS10" s="92"/>
    </row>
    <row r="11" spans="2:45" ht="13.5" thickBot="1" x14ac:dyDescent="0.45">
      <c r="B11" s="40" t="s">
        <v>140</v>
      </c>
      <c r="C11" s="82"/>
      <c r="D11" s="82"/>
      <c r="E11" s="41">
        <f>'Informazioni e valutazione'!$F23</f>
        <v>1</v>
      </c>
      <c r="F11" s="41">
        <f>'Informazioni e valutazione'!$G23</f>
        <v>2</v>
      </c>
      <c r="G11" s="42">
        <f>'Informazioni e valutazione'!$H23</f>
        <v>1</v>
      </c>
      <c r="AR11" s="94"/>
      <c r="AS11" s="92"/>
    </row>
    <row r="12" spans="2:45" ht="13.5" thickBot="1" x14ac:dyDescent="0.45"/>
    <row r="13" spans="2:45" s="26" customFormat="1" ht="14.45" customHeight="1" thickBot="1" x14ac:dyDescent="0.45">
      <c r="C13" s="83"/>
      <c r="D13" s="83"/>
      <c r="E13" s="44"/>
      <c r="F13" s="197" t="s">
        <v>96</v>
      </c>
      <c r="G13" s="195"/>
      <c r="H13" s="195"/>
      <c r="I13" s="195"/>
      <c r="J13" s="195"/>
      <c r="K13" s="194" t="s">
        <v>120</v>
      </c>
      <c r="L13" s="195"/>
      <c r="M13" s="195"/>
      <c r="N13" s="206" t="s">
        <v>121</v>
      </c>
      <c r="O13" s="207"/>
      <c r="P13" s="207"/>
      <c r="Q13" s="207"/>
      <c r="R13" s="207"/>
      <c r="S13" s="208"/>
      <c r="T13" s="77" t="s">
        <v>122</v>
      </c>
      <c r="U13" s="206" t="s">
        <v>123</v>
      </c>
      <c r="V13" s="207"/>
      <c r="W13" s="207"/>
      <c r="X13" s="207"/>
      <c r="Y13" s="207"/>
      <c r="Z13" s="208"/>
      <c r="AA13" s="206" t="s">
        <v>124</v>
      </c>
      <c r="AB13" s="207"/>
      <c r="AC13" s="207"/>
      <c r="AD13" s="207"/>
      <c r="AE13" s="208"/>
      <c r="AF13" s="206" t="s">
        <v>125</v>
      </c>
      <c r="AG13" s="207"/>
      <c r="AH13" s="207"/>
      <c r="AI13" s="207"/>
      <c r="AJ13" s="207"/>
      <c r="AK13" s="208"/>
      <c r="AL13" s="194" t="s">
        <v>126</v>
      </c>
      <c r="AM13" s="195"/>
      <c r="AN13" s="195"/>
      <c r="AO13" s="195"/>
      <c r="AP13" s="196"/>
    </row>
    <row r="14" spans="2:45" ht="39" customHeight="1" thickBot="1" x14ac:dyDescent="0.45">
      <c r="B14" s="2"/>
      <c r="C14" s="84"/>
      <c r="D14" s="84"/>
      <c r="E14" s="43" t="s">
        <v>19</v>
      </c>
      <c r="F14" s="75" t="s">
        <v>26</v>
      </c>
      <c r="G14" s="76" t="s">
        <v>27</v>
      </c>
      <c r="H14" s="76" t="s">
        <v>28</v>
      </c>
      <c r="I14" s="76" t="s">
        <v>29</v>
      </c>
      <c r="J14" s="76" t="s">
        <v>30</v>
      </c>
      <c r="K14" s="76" t="s">
        <v>31</v>
      </c>
      <c r="L14" s="76" t="s">
        <v>32</v>
      </c>
      <c r="M14" s="76" t="s">
        <v>225</v>
      </c>
      <c r="N14" s="76" t="s">
        <v>226</v>
      </c>
      <c r="O14" s="76" t="s">
        <v>34</v>
      </c>
      <c r="P14" s="76" t="s">
        <v>227</v>
      </c>
      <c r="Q14" s="76" t="s">
        <v>36</v>
      </c>
      <c r="R14" s="76" t="s">
        <v>228</v>
      </c>
      <c r="S14" s="76" t="s">
        <v>168</v>
      </c>
      <c r="T14" s="76" t="s">
        <v>38</v>
      </c>
      <c r="U14" s="76" t="s">
        <v>39</v>
      </c>
      <c r="V14" s="76" t="s">
        <v>169</v>
      </c>
      <c r="W14" s="76" t="s">
        <v>40</v>
      </c>
      <c r="X14" s="76" t="s">
        <v>41</v>
      </c>
      <c r="Y14" s="76" t="s">
        <v>170</v>
      </c>
      <c r="Z14" s="76" t="s">
        <v>42</v>
      </c>
      <c r="AA14" s="76" t="s">
        <v>43</v>
      </c>
      <c r="AB14" s="76" t="s">
        <v>129</v>
      </c>
      <c r="AC14" s="76" t="s">
        <v>130</v>
      </c>
      <c r="AD14" s="76" t="s">
        <v>131</v>
      </c>
      <c r="AE14" s="76" t="s">
        <v>44</v>
      </c>
      <c r="AF14" s="76" t="s">
        <v>45</v>
      </c>
      <c r="AG14" s="76" t="s">
        <v>46</v>
      </c>
      <c r="AH14" s="76" t="s">
        <v>171</v>
      </c>
      <c r="AI14" s="76" t="s">
        <v>47</v>
      </c>
      <c r="AJ14" s="76" t="s">
        <v>172</v>
      </c>
      <c r="AK14" s="76" t="s">
        <v>177</v>
      </c>
      <c r="AL14" s="76" t="s">
        <v>48</v>
      </c>
      <c r="AM14" s="76" t="s">
        <v>49</v>
      </c>
      <c r="AN14" s="76" t="s">
        <v>50</v>
      </c>
      <c r="AO14" s="76" t="s">
        <v>51</v>
      </c>
      <c r="AP14" s="78" t="s">
        <v>52</v>
      </c>
      <c r="AR14" s="2"/>
      <c r="AS14" s="62" t="s">
        <v>127</v>
      </c>
    </row>
    <row r="15" spans="2:45" x14ac:dyDescent="0.4">
      <c r="B15" s="3"/>
      <c r="C15" s="85"/>
      <c r="D15" s="85"/>
      <c r="E15" s="47" t="s">
        <v>20</v>
      </c>
      <c r="F15" s="46">
        <f>Minacce!$D$7</f>
        <v>1</v>
      </c>
      <c r="G15" s="16">
        <f>Minacce!$D$8</f>
        <v>1</v>
      </c>
      <c r="H15" s="16">
        <f>Minacce!$D$9</f>
        <v>1</v>
      </c>
      <c r="I15" s="16">
        <f>Minacce!$D$10</f>
        <v>1</v>
      </c>
      <c r="J15" s="16">
        <f>Minacce!$D$11</f>
        <v>1</v>
      </c>
      <c r="K15" s="16">
        <f>Minacce!$D$12</f>
        <v>1</v>
      </c>
      <c r="L15" s="16">
        <f>Minacce!$D$13</f>
        <v>1</v>
      </c>
      <c r="M15" s="16">
        <f>Minacce!$D$14</f>
        <v>1</v>
      </c>
      <c r="N15" s="16">
        <f>Minacce!$D$15</f>
        <v>2</v>
      </c>
      <c r="O15" s="16">
        <f>Minacce!$D$16</f>
        <v>2</v>
      </c>
      <c r="P15" s="16">
        <f>Minacce!$D$17</f>
        <v>2</v>
      </c>
      <c r="Q15" s="16">
        <f>Minacce!$D$18</f>
        <v>2</v>
      </c>
      <c r="R15" s="16">
        <f>Minacce!$D$19</f>
        <v>2</v>
      </c>
      <c r="S15" s="16">
        <f>Minacce!$D$20</f>
        <v>2</v>
      </c>
      <c r="T15" s="16">
        <f>Minacce!$D$21</f>
        <v>2</v>
      </c>
      <c r="U15" s="16">
        <f>Minacce!$D$22</f>
        <v>2</v>
      </c>
      <c r="V15" s="16">
        <f>Minacce!$D$23</f>
        <v>2</v>
      </c>
      <c r="W15" s="16">
        <f>Minacce!$D$24</f>
        <v>2</v>
      </c>
      <c r="X15" s="16">
        <f>Minacce!$D$25</f>
        <v>2</v>
      </c>
      <c r="Y15" s="16">
        <f>Minacce!$D$26</f>
        <v>2</v>
      </c>
      <c r="Z15" s="16">
        <f>Minacce!$D$27</f>
        <v>2</v>
      </c>
      <c r="AA15" s="16">
        <f>Minacce!$D$28</f>
        <v>2</v>
      </c>
      <c r="AB15" s="16">
        <f>Minacce!$D$29</f>
        <v>0</v>
      </c>
      <c r="AC15" s="16">
        <f>Minacce!$D$30</f>
        <v>2</v>
      </c>
      <c r="AD15" s="16">
        <f>Minacce!$D$31</f>
        <v>3</v>
      </c>
      <c r="AE15" s="16">
        <f>Minacce!$D$32</f>
        <v>2</v>
      </c>
      <c r="AF15" s="16">
        <f>Minacce!$D$33</f>
        <v>2</v>
      </c>
      <c r="AG15" s="16">
        <f>Minacce!$D$34</f>
        <v>2</v>
      </c>
      <c r="AH15" s="16">
        <f>Minacce!$D$35</f>
        <v>3</v>
      </c>
      <c r="AI15" s="16">
        <f>Minacce!$D$36</f>
        <v>3</v>
      </c>
      <c r="AJ15" s="16">
        <f>Minacce!$D$37</f>
        <v>2</v>
      </c>
      <c r="AK15" s="136">
        <f>Minacce!$D$38</f>
        <v>2</v>
      </c>
      <c r="AL15" s="16">
        <f>Minacce!$D$39</f>
        <v>2</v>
      </c>
      <c r="AM15" s="16">
        <f>Minacce!$D$40</f>
        <v>2</v>
      </c>
      <c r="AN15" s="16">
        <f>Minacce!$D$41</f>
        <v>2</v>
      </c>
      <c r="AO15" s="16">
        <f>Minacce!$D$42</f>
        <v>2</v>
      </c>
      <c r="AP15" s="16">
        <f>Minacce!$D$43</f>
        <v>2</v>
      </c>
      <c r="AR15" s="3"/>
      <c r="AS15" s="9"/>
    </row>
    <row r="16" spans="2:45" ht="13.5" thickBot="1" x14ac:dyDescent="0.45">
      <c r="B16" s="3"/>
      <c r="C16" s="85"/>
      <c r="D16" s="85"/>
      <c r="E16" s="48" t="s">
        <v>119</v>
      </c>
      <c r="F16" s="31" t="s">
        <v>107</v>
      </c>
      <c r="G16" s="14" t="s">
        <v>108</v>
      </c>
      <c r="H16" s="14" t="s">
        <v>108</v>
      </c>
      <c r="I16" s="31" t="s">
        <v>108</v>
      </c>
      <c r="J16" s="14" t="s">
        <v>108</v>
      </c>
      <c r="K16" s="14" t="s">
        <v>108</v>
      </c>
      <c r="L16" s="14" t="s">
        <v>108</v>
      </c>
      <c r="M16" s="31" t="s">
        <v>108</v>
      </c>
      <c r="N16" s="14" t="s">
        <v>108</v>
      </c>
      <c r="O16" s="31" t="s">
        <v>108</v>
      </c>
      <c r="P16" s="14" t="s">
        <v>109</v>
      </c>
      <c r="Q16" s="14" t="s">
        <v>107</v>
      </c>
      <c r="R16" s="14" t="s">
        <v>108</v>
      </c>
      <c r="S16" s="14" t="s">
        <v>108</v>
      </c>
      <c r="T16" s="14" t="s">
        <v>107</v>
      </c>
      <c r="U16" s="14" t="s">
        <v>110</v>
      </c>
      <c r="V16" s="31" t="s">
        <v>110</v>
      </c>
      <c r="W16" s="31" t="s">
        <v>111</v>
      </c>
      <c r="X16" s="31" t="s">
        <v>110</v>
      </c>
      <c r="Y16" s="31" t="s">
        <v>110</v>
      </c>
      <c r="Z16" s="14" t="s">
        <v>109</v>
      </c>
      <c r="AA16" s="14" t="s">
        <v>107</v>
      </c>
      <c r="AB16" s="14" t="s">
        <v>109</v>
      </c>
      <c r="AC16" s="14" t="s">
        <v>109</v>
      </c>
      <c r="AD16" s="14" t="s">
        <v>109</v>
      </c>
      <c r="AE16" s="14" t="s">
        <v>107</v>
      </c>
      <c r="AF16" s="14" t="s">
        <v>109</v>
      </c>
      <c r="AG16" s="14" t="s">
        <v>109</v>
      </c>
      <c r="AH16" s="14" t="s">
        <v>109</v>
      </c>
      <c r="AI16" s="14" t="s">
        <v>109</v>
      </c>
      <c r="AJ16" s="14" t="s">
        <v>109</v>
      </c>
      <c r="AK16" s="74" t="s">
        <v>178</v>
      </c>
      <c r="AL16" s="14" t="s">
        <v>109</v>
      </c>
      <c r="AM16" s="14" t="s">
        <v>109</v>
      </c>
      <c r="AN16" s="14" t="s">
        <v>107</v>
      </c>
      <c r="AO16" s="14" t="s">
        <v>109</v>
      </c>
      <c r="AP16" s="32" t="s">
        <v>109</v>
      </c>
      <c r="AR16" s="3"/>
      <c r="AS16" s="9"/>
    </row>
    <row r="17" spans="2:45" ht="26.65" thickBot="1" x14ac:dyDescent="0.45">
      <c r="B17" s="54" t="s">
        <v>102</v>
      </c>
      <c r="C17" s="86" t="s">
        <v>117</v>
      </c>
      <c r="D17" s="88" t="s">
        <v>118</v>
      </c>
      <c r="E17" s="120" t="s">
        <v>175</v>
      </c>
      <c r="F17" s="4">
        <f>MAX($F11,$G11)*F15</f>
        <v>2</v>
      </c>
      <c r="G17" s="5">
        <f t="shared" ref="G17:O17" si="0">($G11*G15)</f>
        <v>1</v>
      </c>
      <c r="H17" s="5">
        <f t="shared" si="0"/>
        <v>1</v>
      </c>
      <c r="I17" s="5">
        <f t="shared" si="0"/>
        <v>1</v>
      </c>
      <c r="J17" s="5">
        <f t="shared" si="0"/>
        <v>1</v>
      </c>
      <c r="K17" s="5">
        <f t="shared" si="0"/>
        <v>1</v>
      </c>
      <c r="L17" s="5">
        <f t="shared" si="0"/>
        <v>1</v>
      </c>
      <c r="M17" s="5">
        <f t="shared" si="0"/>
        <v>1</v>
      </c>
      <c r="N17" s="5">
        <f t="shared" si="0"/>
        <v>2</v>
      </c>
      <c r="O17" s="5">
        <f t="shared" si="0"/>
        <v>2</v>
      </c>
      <c r="P17" s="5">
        <f>MAX($E11,$F11,$G11)*P15</f>
        <v>4</v>
      </c>
      <c r="Q17" s="5">
        <f>MAX($F11,$G11)*Q15</f>
        <v>4</v>
      </c>
      <c r="R17" s="5">
        <f>($G11*R15)</f>
        <v>2</v>
      </c>
      <c r="S17" s="5">
        <f>($G11*S15)</f>
        <v>2</v>
      </c>
      <c r="T17" s="5">
        <f>MAX($F11,$G11)*T15</f>
        <v>4</v>
      </c>
      <c r="U17" s="5">
        <f>($E11*U15)</f>
        <v>2</v>
      </c>
      <c r="V17" s="5">
        <f>($E11*V15)</f>
        <v>2</v>
      </c>
      <c r="W17" s="5">
        <f>MAX($E11,$G11)*W15</f>
        <v>2</v>
      </c>
      <c r="X17" s="5">
        <f>($E11*X15)</f>
        <v>2</v>
      </c>
      <c r="Y17" s="5">
        <f>($E11*Y15)</f>
        <v>2</v>
      </c>
      <c r="Z17" s="5">
        <f>MAX($E11,$F11,$G11)*Z15</f>
        <v>4</v>
      </c>
      <c r="AA17" s="5">
        <f>MAX($F11,$G11)*AA15</f>
        <v>4</v>
      </c>
      <c r="AB17" s="5">
        <f>MAX($E11,$F11,$G11)*AB15</f>
        <v>0</v>
      </c>
      <c r="AC17" s="5">
        <f>MAX($E11,$F11,$G11)*AC15</f>
        <v>4</v>
      </c>
      <c r="AD17" s="5">
        <f>MAX($E11,$F11,$G11)*AD15</f>
        <v>6</v>
      </c>
      <c r="AE17" s="5">
        <f>MAX($F11,$G11)*AE15</f>
        <v>4</v>
      </c>
      <c r="AF17" s="5">
        <f t="shared" ref="AF17:AM17" si="1">MAX($E11,$F11,$G11)*AF15</f>
        <v>4</v>
      </c>
      <c r="AG17" s="5">
        <f t="shared" si="1"/>
        <v>4</v>
      </c>
      <c r="AH17" s="5">
        <f t="shared" si="1"/>
        <v>6</v>
      </c>
      <c r="AI17" s="5">
        <f t="shared" si="1"/>
        <v>6</v>
      </c>
      <c r="AJ17" s="5">
        <f t="shared" si="1"/>
        <v>4</v>
      </c>
      <c r="AK17" s="137">
        <f>MAX($E11,$F11)*AK15</f>
        <v>4</v>
      </c>
      <c r="AL17" s="5">
        <f t="shared" si="1"/>
        <v>4</v>
      </c>
      <c r="AM17" s="5">
        <f t="shared" si="1"/>
        <v>4</v>
      </c>
      <c r="AN17" s="5">
        <f>MAX($F11,$G11)*AN15</f>
        <v>4</v>
      </c>
      <c r="AO17" s="5">
        <f>MAX($E11,$F11,$G11)*AO15</f>
        <v>4</v>
      </c>
      <c r="AP17" s="6">
        <f>MAX($E11,$F11,$G11)*AP15</f>
        <v>4</v>
      </c>
      <c r="AR17" s="54" t="s">
        <v>102</v>
      </c>
      <c r="AS17" s="62" t="s">
        <v>145</v>
      </c>
    </row>
    <row r="18" spans="2:45" ht="23.25" x14ac:dyDescent="0.4">
      <c r="B18" s="128" t="s">
        <v>253</v>
      </c>
      <c r="C18" s="87">
        <f>'Controlli e SOA'!C8</f>
        <v>4</v>
      </c>
      <c r="D18" s="89">
        <f t="shared" ref="D18:D33" si="2">IF(C18="NA", 0, IF(C18=0,0,5-C18))</f>
        <v>1</v>
      </c>
      <c r="E18" s="52"/>
      <c r="F18" s="56">
        <f>IF($D18&gt;0,F$17*($D18),0)</f>
        <v>2</v>
      </c>
      <c r="G18" s="57">
        <f t="shared" ref="G18:O18" si="3">IF($D18&gt;0,G$17*($D18),0)</f>
        <v>1</v>
      </c>
      <c r="H18" s="57">
        <f t="shared" si="3"/>
        <v>1</v>
      </c>
      <c r="I18" s="57">
        <f t="shared" si="3"/>
        <v>1</v>
      </c>
      <c r="J18" s="57">
        <f t="shared" si="3"/>
        <v>1</v>
      </c>
      <c r="K18" s="57">
        <f t="shared" si="3"/>
        <v>1</v>
      </c>
      <c r="L18" s="57">
        <f t="shared" si="3"/>
        <v>1</v>
      </c>
      <c r="M18" s="57">
        <f t="shared" si="3"/>
        <v>1</v>
      </c>
      <c r="N18" s="57">
        <f t="shared" si="3"/>
        <v>2</v>
      </c>
      <c r="O18" s="57">
        <f t="shared" si="3"/>
        <v>2</v>
      </c>
      <c r="P18" s="57">
        <f t="shared" ref="P18:X18" si="4">IF($D18&gt;0,P$17*($D18),0)</f>
        <v>4</v>
      </c>
      <c r="Q18" s="57">
        <f t="shared" si="4"/>
        <v>4</v>
      </c>
      <c r="R18" s="57">
        <f t="shared" si="4"/>
        <v>2</v>
      </c>
      <c r="S18" s="57"/>
      <c r="T18" s="57">
        <f t="shared" si="4"/>
        <v>4</v>
      </c>
      <c r="U18" s="57">
        <f t="shared" si="4"/>
        <v>2</v>
      </c>
      <c r="V18" s="57">
        <f t="shared" si="4"/>
        <v>2</v>
      </c>
      <c r="W18" s="57">
        <f t="shared" si="4"/>
        <v>2</v>
      </c>
      <c r="X18" s="57">
        <f t="shared" si="4"/>
        <v>2</v>
      </c>
      <c r="Y18" s="57">
        <f t="shared" ref="Y18:AF18" si="5">IF($D18&gt;0,Y$17*($D18),0)</f>
        <v>2</v>
      </c>
      <c r="Z18" s="57">
        <f t="shared" si="5"/>
        <v>4</v>
      </c>
      <c r="AA18" s="57">
        <f t="shared" si="5"/>
        <v>4</v>
      </c>
      <c r="AB18" s="57">
        <f t="shared" si="5"/>
        <v>0</v>
      </c>
      <c r="AC18" s="57">
        <f t="shared" si="5"/>
        <v>4</v>
      </c>
      <c r="AD18" s="57">
        <f t="shared" si="5"/>
        <v>6</v>
      </c>
      <c r="AE18" s="57">
        <f t="shared" si="5"/>
        <v>4</v>
      </c>
      <c r="AF18" s="57">
        <f t="shared" si="5"/>
        <v>4</v>
      </c>
      <c r="AG18" s="57">
        <f t="shared" ref="AG18:AP19" si="6">IF($D18&gt;0,AG$17*($D18),0)</f>
        <v>4</v>
      </c>
      <c r="AH18" s="57">
        <f t="shared" si="6"/>
        <v>6</v>
      </c>
      <c r="AI18" s="57">
        <f t="shared" si="6"/>
        <v>6</v>
      </c>
      <c r="AJ18" s="57">
        <f t="shared" si="6"/>
        <v>4</v>
      </c>
      <c r="AK18" s="57">
        <f>IF($D18&gt;0,AK$17*($D18),0)</f>
        <v>4</v>
      </c>
      <c r="AL18" s="57">
        <f t="shared" si="6"/>
        <v>4</v>
      </c>
      <c r="AM18" s="57">
        <f t="shared" si="6"/>
        <v>4</v>
      </c>
      <c r="AN18" s="57">
        <f t="shared" si="6"/>
        <v>4</v>
      </c>
      <c r="AO18" s="57">
        <f t="shared" si="6"/>
        <v>4</v>
      </c>
      <c r="AP18" s="58">
        <f t="shared" si="6"/>
        <v>4</v>
      </c>
      <c r="AQ18" s="55"/>
      <c r="AR18" s="45" t="s">
        <v>53</v>
      </c>
      <c r="AS18" s="49">
        <f t="shared" ref="AS18:AS49" si="7">MAX(F18:AP18)</f>
        <v>6</v>
      </c>
    </row>
    <row r="19" spans="2:45" ht="34.9" x14ac:dyDescent="0.4">
      <c r="B19" s="128" t="s">
        <v>254</v>
      </c>
      <c r="C19" s="87">
        <f>'Controlli e SOA'!C9</f>
        <v>4</v>
      </c>
      <c r="D19" s="89">
        <f t="shared" si="2"/>
        <v>1</v>
      </c>
      <c r="E19" s="53"/>
      <c r="F19" s="61">
        <f t="shared" ref="F19:R19" si="8">IF($D19&gt;0,F$17*($D19),0)</f>
        <v>2</v>
      </c>
      <c r="G19" s="7">
        <f t="shared" si="8"/>
        <v>1</v>
      </c>
      <c r="H19" s="7">
        <f t="shared" si="8"/>
        <v>1</v>
      </c>
      <c r="I19" s="7">
        <f t="shared" si="8"/>
        <v>1</v>
      </c>
      <c r="J19" s="7">
        <f t="shared" si="8"/>
        <v>1</v>
      </c>
      <c r="K19" s="7">
        <f t="shared" si="8"/>
        <v>1</v>
      </c>
      <c r="L19" s="7">
        <f t="shared" si="8"/>
        <v>1</v>
      </c>
      <c r="M19" s="7">
        <f t="shared" si="8"/>
        <v>1</v>
      </c>
      <c r="N19" s="7">
        <f t="shared" si="8"/>
        <v>2</v>
      </c>
      <c r="O19" s="7">
        <f t="shared" si="8"/>
        <v>2</v>
      </c>
      <c r="P19" s="7">
        <f t="shared" si="8"/>
        <v>4</v>
      </c>
      <c r="Q19" s="7">
        <f t="shared" si="8"/>
        <v>4</v>
      </c>
      <c r="R19" s="7">
        <f t="shared" si="8"/>
        <v>2</v>
      </c>
      <c r="S19" s="7"/>
      <c r="T19" s="7">
        <f t="shared" ref="T19:AP19" si="9">IF($D19&gt;0,T$17*($D19),0)</f>
        <v>4</v>
      </c>
      <c r="U19" s="7">
        <f t="shared" si="9"/>
        <v>2</v>
      </c>
      <c r="V19" s="7">
        <f t="shared" si="9"/>
        <v>2</v>
      </c>
      <c r="W19" s="7">
        <f t="shared" si="9"/>
        <v>2</v>
      </c>
      <c r="X19" s="7">
        <f t="shared" si="9"/>
        <v>2</v>
      </c>
      <c r="Y19" s="7">
        <f t="shared" si="9"/>
        <v>2</v>
      </c>
      <c r="Z19" s="7">
        <f t="shared" si="9"/>
        <v>4</v>
      </c>
      <c r="AA19" s="7">
        <f t="shared" si="9"/>
        <v>4</v>
      </c>
      <c r="AB19" s="7">
        <f t="shared" si="9"/>
        <v>0</v>
      </c>
      <c r="AC19" s="7">
        <f t="shared" si="9"/>
        <v>4</v>
      </c>
      <c r="AD19" s="7">
        <f t="shared" si="9"/>
        <v>6</v>
      </c>
      <c r="AE19" s="7">
        <f t="shared" si="9"/>
        <v>4</v>
      </c>
      <c r="AF19" s="7">
        <f t="shared" si="9"/>
        <v>4</v>
      </c>
      <c r="AG19" s="7">
        <f t="shared" si="9"/>
        <v>4</v>
      </c>
      <c r="AH19" s="7">
        <f t="shared" si="9"/>
        <v>6</v>
      </c>
      <c r="AI19" s="7">
        <f t="shared" si="9"/>
        <v>6</v>
      </c>
      <c r="AJ19" s="7">
        <f t="shared" si="9"/>
        <v>4</v>
      </c>
      <c r="AK19" s="7">
        <f t="shared" si="6"/>
        <v>4</v>
      </c>
      <c r="AL19" s="7">
        <f t="shared" si="9"/>
        <v>4</v>
      </c>
      <c r="AM19" s="7">
        <f t="shared" si="9"/>
        <v>4</v>
      </c>
      <c r="AN19" s="7">
        <f t="shared" si="9"/>
        <v>4</v>
      </c>
      <c r="AO19" s="7">
        <f t="shared" si="9"/>
        <v>4</v>
      </c>
      <c r="AP19" s="60">
        <f t="shared" si="9"/>
        <v>4</v>
      </c>
      <c r="AR19" s="45" t="s">
        <v>54</v>
      </c>
      <c r="AS19" s="49">
        <f t="shared" si="7"/>
        <v>6</v>
      </c>
    </row>
    <row r="20" spans="2:45" ht="34.9" x14ac:dyDescent="0.4">
      <c r="B20" s="128" t="s">
        <v>255</v>
      </c>
      <c r="C20" s="87">
        <f>'Controlli e SOA'!C10</f>
        <v>4</v>
      </c>
      <c r="D20" s="89">
        <f t="shared" si="2"/>
        <v>1</v>
      </c>
      <c r="E20" s="53"/>
      <c r="F20" s="59">
        <f t="shared" ref="F20:H21" si="10">IF($D20&gt;0,F$17*($D20),0)</f>
        <v>2</v>
      </c>
      <c r="G20" s="7">
        <f t="shared" si="10"/>
        <v>1</v>
      </c>
      <c r="H20" s="7">
        <f t="shared" si="10"/>
        <v>1</v>
      </c>
      <c r="I20" s="7">
        <f t="shared" ref="I20:I27" si="11">IF($D20&gt;0,I$17*($D20),0)</f>
        <v>1</v>
      </c>
      <c r="J20" s="7">
        <f t="shared" ref="J20:R21" si="12">IF($D20&gt;0,J$17*($D20),0)</f>
        <v>1</v>
      </c>
      <c r="K20" s="7">
        <f t="shared" si="12"/>
        <v>1</v>
      </c>
      <c r="L20" s="7">
        <f t="shared" si="12"/>
        <v>1</v>
      </c>
      <c r="M20" s="7">
        <f t="shared" si="12"/>
        <v>1</v>
      </c>
      <c r="N20" s="7">
        <f t="shared" si="12"/>
        <v>2</v>
      </c>
      <c r="O20" s="7">
        <f t="shared" si="12"/>
        <v>2</v>
      </c>
      <c r="P20" s="7">
        <f t="shared" si="12"/>
        <v>4</v>
      </c>
      <c r="Q20" s="7">
        <f t="shared" si="12"/>
        <v>4</v>
      </c>
      <c r="R20" s="7">
        <f t="shared" si="12"/>
        <v>2</v>
      </c>
      <c r="S20" s="7"/>
      <c r="T20" s="7">
        <f>IF($D20&gt;0,T$17*($D20),0)</f>
        <v>4</v>
      </c>
      <c r="U20" s="7">
        <f t="shared" ref="U20:W20" si="13">IF($D20&gt;0,U$17*($D20),0)</f>
        <v>2</v>
      </c>
      <c r="V20" s="7">
        <f t="shared" si="13"/>
        <v>2</v>
      </c>
      <c r="W20" s="7">
        <f t="shared" si="13"/>
        <v>2</v>
      </c>
      <c r="X20" s="7">
        <f>IF($D20&gt;0,X$17*($D20),0)</f>
        <v>2</v>
      </c>
      <c r="Y20" s="7">
        <f>IF($D20&gt;0,Y$17*($D20),0)</f>
        <v>2</v>
      </c>
      <c r="Z20" s="7">
        <f t="shared" ref="Z20" si="14">IF($D20&gt;0,Z$17*($D20),0)</f>
        <v>4</v>
      </c>
      <c r="AA20" s="7">
        <f>IF($D20&gt;0,AA$17*($D20),0)</f>
        <v>4</v>
      </c>
      <c r="AB20" s="7">
        <f t="shared" ref="AB20:AD20" si="15">IF($D20&gt;0,AB$17*($D20),0)</f>
        <v>0</v>
      </c>
      <c r="AC20" s="7">
        <f t="shared" si="15"/>
        <v>4</v>
      </c>
      <c r="AD20" s="7">
        <f t="shared" si="15"/>
        <v>6</v>
      </c>
      <c r="AE20" s="7">
        <f>IF($D20&gt;0,AE$17*($D20),0)</f>
        <v>4</v>
      </c>
      <c r="AF20" s="7">
        <f t="shared" ref="AF20:AF24" si="16">IF($D20&gt;0,AF$17*($D20),0)</f>
        <v>4</v>
      </c>
      <c r="AG20" s="7">
        <f t="shared" ref="AG20:AN21" si="17">IF($D20&gt;0,AG$17*($D20),0)</f>
        <v>4</v>
      </c>
      <c r="AH20" s="7">
        <f t="shared" si="17"/>
        <v>6</v>
      </c>
      <c r="AI20" s="7">
        <f t="shared" si="17"/>
        <v>6</v>
      </c>
      <c r="AJ20" s="7">
        <f t="shared" si="17"/>
        <v>4</v>
      </c>
      <c r="AK20" s="7">
        <f t="shared" si="17"/>
        <v>4</v>
      </c>
      <c r="AL20" s="7">
        <f t="shared" si="17"/>
        <v>4</v>
      </c>
      <c r="AM20" s="7">
        <f t="shared" si="17"/>
        <v>4</v>
      </c>
      <c r="AN20" s="7">
        <f t="shared" si="17"/>
        <v>4</v>
      </c>
      <c r="AO20" s="7"/>
      <c r="AP20" s="60">
        <f>IF($D20&gt;0,AP$17*($D20),0)</f>
        <v>4</v>
      </c>
      <c r="AR20" s="45" t="s">
        <v>55</v>
      </c>
      <c r="AS20" s="49">
        <f t="shared" si="7"/>
        <v>6</v>
      </c>
    </row>
    <row r="21" spans="2:45" ht="23.25" x14ac:dyDescent="0.4">
      <c r="B21" s="45" t="s">
        <v>196</v>
      </c>
      <c r="C21" s="87" t="str">
        <f>'Controlli e SOA'!C11</f>
        <v>NA</v>
      </c>
      <c r="D21" s="89">
        <f>IF(C21="NA", 0, IF(C21=0,0,5-C21))</f>
        <v>0</v>
      </c>
      <c r="E21" s="53"/>
      <c r="F21" s="139">
        <f t="shared" si="10"/>
        <v>0</v>
      </c>
      <c r="G21" s="138">
        <f t="shared" si="10"/>
        <v>0</v>
      </c>
      <c r="H21" s="138">
        <f t="shared" si="10"/>
        <v>0</v>
      </c>
      <c r="I21" s="138">
        <f>IF($D21&gt;0,I$17*($D21),0)</f>
        <v>0</v>
      </c>
      <c r="J21" s="138">
        <f t="shared" si="12"/>
        <v>0</v>
      </c>
      <c r="K21" s="138">
        <f t="shared" si="12"/>
        <v>0</v>
      </c>
      <c r="L21" s="138">
        <f t="shared" si="12"/>
        <v>0</v>
      </c>
      <c r="M21" s="138">
        <f t="shared" si="12"/>
        <v>0</v>
      </c>
      <c r="N21" s="138">
        <f t="shared" si="12"/>
        <v>0</v>
      </c>
      <c r="O21" s="138">
        <f t="shared" si="12"/>
        <v>0</v>
      </c>
      <c r="P21" s="138">
        <f t="shared" si="12"/>
        <v>0</v>
      </c>
      <c r="Q21" s="138">
        <f t="shared" si="12"/>
        <v>0</v>
      </c>
      <c r="R21" s="138">
        <f t="shared" si="12"/>
        <v>0</v>
      </c>
      <c r="S21" s="138">
        <f>IF($D21&gt;0,S$17*($D21),0)</f>
        <v>0</v>
      </c>
      <c r="T21" s="138">
        <f>IF($D21&gt;0,T$17*($D21),0)</f>
        <v>0</v>
      </c>
      <c r="U21" s="138">
        <f>IF($D21&gt;0,U$17*($D21),0)</f>
        <v>0</v>
      </c>
      <c r="V21" s="138">
        <f>IF($D21&gt;0,V$17*($D21),0)</f>
        <v>0</v>
      </c>
      <c r="W21" s="138">
        <f>IF($D21&gt;0,W$17*($D21),0)</f>
        <v>0</v>
      </c>
      <c r="X21" s="138">
        <f>IF($D21&gt;0,X$17*($D21),0)</f>
        <v>0</v>
      </c>
      <c r="Y21" s="138">
        <f>IF($D21&gt;0,Y$17*($D21),0)</f>
        <v>0</v>
      </c>
      <c r="Z21" s="138">
        <f>IF($D21&gt;0,Z$17*($D21),0)</f>
        <v>0</v>
      </c>
      <c r="AA21" s="138">
        <f>IF($D21&gt;0,AA$17*($D21),0)</f>
        <v>0</v>
      </c>
      <c r="AB21" s="138">
        <f>IF($D21&gt;0,AB$17*($D21),0)</f>
        <v>0</v>
      </c>
      <c r="AC21" s="138">
        <f>IF($D21&gt;0,AC$17*($D21),0)</f>
        <v>0</v>
      </c>
      <c r="AD21" s="138">
        <f>IF($D21&gt;0,AD$17*($D21),0)</f>
        <v>0</v>
      </c>
      <c r="AE21" s="138">
        <f>IF($D21&gt;0,AE$17*($D21),0)</f>
        <v>0</v>
      </c>
      <c r="AF21" s="138">
        <f>IF($D21&gt;0,AF$17*($D21),0)</f>
        <v>0</v>
      </c>
      <c r="AG21" s="138">
        <f t="shared" si="17"/>
        <v>0</v>
      </c>
      <c r="AH21" s="138">
        <f t="shared" si="17"/>
        <v>0</v>
      </c>
      <c r="AI21" s="138">
        <f t="shared" si="17"/>
        <v>0</v>
      </c>
      <c r="AJ21" s="138">
        <f t="shared" si="17"/>
        <v>0</v>
      </c>
      <c r="AK21" s="138">
        <f t="shared" si="17"/>
        <v>0</v>
      </c>
      <c r="AL21" s="138">
        <f t="shared" si="17"/>
        <v>0</v>
      </c>
      <c r="AM21" s="138">
        <f t="shared" si="17"/>
        <v>0</v>
      </c>
      <c r="AN21" s="138">
        <f t="shared" si="17"/>
        <v>0</v>
      </c>
      <c r="AO21" s="138">
        <f>IF($D21&gt;0,AO$17*($D21),0)</f>
        <v>0</v>
      </c>
      <c r="AP21" s="140">
        <f>IF($D21&gt;0,AP$17*($D21),0)</f>
        <v>0</v>
      </c>
      <c r="AR21" s="45" t="s">
        <v>196</v>
      </c>
      <c r="AS21" s="49">
        <f t="shared" si="7"/>
        <v>0</v>
      </c>
    </row>
    <row r="22" spans="2:45" ht="23.25" x14ac:dyDescent="0.4">
      <c r="B22" s="128" t="s">
        <v>256</v>
      </c>
      <c r="C22" s="87">
        <f>'Controlli e SOA'!C12</f>
        <v>4</v>
      </c>
      <c r="D22" s="89">
        <f t="shared" si="2"/>
        <v>1</v>
      </c>
      <c r="E22" s="53"/>
      <c r="F22" s="59">
        <f>IF($D22&gt;0,F$17*($D22),0)</f>
        <v>2</v>
      </c>
      <c r="G22" s="7"/>
      <c r="H22" s="7"/>
      <c r="I22" s="7">
        <f t="shared" si="11"/>
        <v>1</v>
      </c>
      <c r="J22" s="7"/>
      <c r="K22" s="7"/>
      <c r="L22" s="7"/>
      <c r="M22" s="7"/>
      <c r="N22" s="7"/>
      <c r="O22" s="7"/>
      <c r="P22" s="7"/>
      <c r="Q22" s="7"/>
      <c r="R22" s="7"/>
      <c r="S22" s="7"/>
      <c r="T22" s="7"/>
      <c r="U22" s="7">
        <f>IF($D22&gt;0,U$17*($D22),0)</f>
        <v>2</v>
      </c>
      <c r="V22" s="7">
        <f t="shared" ref="V22:Y22" si="18">IF($D22&gt;0,V$17*($D22),0)</f>
        <v>2</v>
      </c>
      <c r="W22" s="7">
        <f t="shared" si="18"/>
        <v>2</v>
      </c>
      <c r="X22" s="7">
        <f t="shared" si="18"/>
        <v>2</v>
      </c>
      <c r="Y22" s="7">
        <f t="shared" si="18"/>
        <v>2</v>
      </c>
      <c r="Z22" s="7">
        <f>IF($D22&gt;0,Z$17*($D22),0)</f>
        <v>4</v>
      </c>
      <c r="AA22" s="7"/>
      <c r="AB22" s="7">
        <f t="shared" ref="AB22:AD24" si="19">IF($D22&gt;0,AB$17*($D22),0)</f>
        <v>0</v>
      </c>
      <c r="AC22" s="7">
        <f t="shared" si="19"/>
        <v>4</v>
      </c>
      <c r="AD22" s="7">
        <f t="shared" si="19"/>
        <v>6</v>
      </c>
      <c r="AE22" s="7"/>
      <c r="AF22" s="7">
        <f t="shared" si="16"/>
        <v>4</v>
      </c>
      <c r="AG22" s="7">
        <f>IF($D22&gt;0,AG$17*($D22),0)</f>
        <v>4</v>
      </c>
      <c r="AH22" s="7">
        <f>IF($D22&gt;0,AH$17*($D22),0)</f>
        <v>6</v>
      </c>
      <c r="AI22" s="7">
        <f>IF($D22&gt;0,AI$17*($D22),0)</f>
        <v>6</v>
      </c>
      <c r="AJ22" s="7">
        <f>IF($D22&gt;0,AJ$17*($D22),0)</f>
        <v>4</v>
      </c>
      <c r="AK22" s="7">
        <f t="shared" ref="AK22" si="20">IF($D22&gt;0,AK$17*($D22),0)</f>
        <v>4</v>
      </c>
      <c r="AL22" s="7"/>
      <c r="AM22" s="7">
        <f>IF($D22&gt;0,AM$17*($D22),0)</f>
        <v>4</v>
      </c>
      <c r="AN22" s="7"/>
      <c r="AO22" s="7">
        <f t="shared" ref="AO22:AO24" si="21">IF($D22&gt;0,AO$17*($D22),0)</f>
        <v>4</v>
      </c>
      <c r="AP22" s="60">
        <f>IF($D22&gt;0,AP$17*($D22),0)</f>
        <v>4</v>
      </c>
      <c r="AR22" s="45" t="s">
        <v>56</v>
      </c>
      <c r="AS22" s="49">
        <f t="shared" si="7"/>
        <v>6</v>
      </c>
    </row>
    <row r="23" spans="2:45" ht="23.25" x14ac:dyDescent="0.4">
      <c r="B23" s="45" t="s">
        <v>200</v>
      </c>
      <c r="C23" s="87">
        <f>'Controlli e SOA'!C13</f>
        <v>4</v>
      </c>
      <c r="D23" s="89">
        <f>IF(C23="NA", 0, IF(C23=0,0,5-C23))</f>
        <v>1</v>
      </c>
      <c r="E23" s="53"/>
      <c r="F23" s="139">
        <f>IF($D23&gt;0,F$17*($D23),0)</f>
        <v>2</v>
      </c>
      <c r="G23" s="138"/>
      <c r="H23" s="138"/>
      <c r="I23" s="138">
        <f>IF($D23&gt;0,I$17*($D23),0)</f>
        <v>1</v>
      </c>
      <c r="J23" s="138"/>
      <c r="K23" s="138"/>
      <c r="L23" s="138"/>
      <c r="M23" s="138"/>
      <c r="N23" s="138"/>
      <c r="O23" s="138"/>
      <c r="P23" s="138"/>
      <c r="Q23" s="138"/>
      <c r="R23" s="138"/>
      <c r="S23" s="138">
        <f>IF($D23&gt;0,S$17*($D23),0)</f>
        <v>2</v>
      </c>
      <c r="T23" s="138">
        <f>IF($D23&gt;0,T$17*($D23),0)</f>
        <v>4</v>
      </c>
      <c r="U23" s="138"/>
      <c r="V23" s="138"/>
      <c r="W23" s="138"/>
      <c r="X23" s="138">
        <f>IF($D23&gt;0,X$17*($D23),0)</f>
        <v>2</v>
      </c>
      <c r="Y23" s="138">
        <f>IF($D23&gt;0,Y$17*($D23),0)</f>
        <v>2</v>
      </c>
      <c r="Z23" s="138"/>
      <c r="AA23" s="138"/>
      <c r="AB23" s="138">
        <f>IF($D23&gt;0,AB$17*($D23),0)</f>
        <v>0</v>
      </c>
      <c r="AC23" s="138">
        <f>IF($D23&gt;0,AC$17*($D23),0)</f>
        <v>4</v>
      </c>
      <c r="AD23" s="138">
        <f>IF($D23&gt;0,AD$17*($D23),0)</f>
        <v>6</v>
      </c>
      <c r="AE23" s="138">
        <f>IF($D23&gt;0,AE$17*($D23),0)</f>
        <v>4</v>
      </c>
      <c r="AF23" s="138">
        <f>IF($D23&gt;0,AF$17*($D23),0)</f>
        <v>4</v>
      </c>
      <c r="AG23" s="138"/>
      <c r="AH23" s="138">
        <f>IF($D23&gt;0,AH$17*($D23),0)</f>
        <v>6</v>
      </c>
      <c r="AI23" s="138"/>
      <c r="AJ23" s="138">
        <f t="shared" ref="AJ23:AL24" si="22">IF($D23&gt;0,AJ$17*($D23),0)</f>
        <v>4</v>
      </c>
      <c r="AK23" s="138">
        <f t="shared" si="22"/>
        <v>4</v>
      </c>
      <c r="AL23" s="138">
        <f t="shared" si="22"/>
        <v>4</v>
      </c>
      <c r="AM23" s="138">
        <f>IF($D23&gt;0,AM$17*($D23),0)</f>
        <v>4</v>
      </c>
      <c r="AN23" s="138"/>
      <c r="AO23" s="138">
        <f>IF($D23&gt;0,AO$17*($D23),0)</f>
        <v>4</v>
      </c>
      <c r="AP23" s="140"/>
      <c r="AR23" s="45" t="s">
        <v>200</v>
      </c>
      <c r="AS23" s="49">
        <f t="shared" si="7"/>
        <v>6</v>
      </c>
    </row>
    <row r="24" spans="2:45" ht="23.25" x14ac:dyDescent="0.4">
      <c r="B24" s="128" t="s">
        <v>257</v>
      </c>
      <c r="C24" s="87">
        <f>'Controlli e SOA'!C14</f>
        <v>4</v>
      </c>
      <c r="D24" s="89">
        <f t="shared" si="2"/>
        <v>1</v>
      </c>
      <c r="E24" s="53"/>
      <c r="F24" s="59">
        <f>IF($D24&gt;0,F$17*($D24),0)</f>
        <v>2</v>
      </c>
      <c r="G24" s="7"/>
      <c r="H24" s="7"/>
      <c r="I24" s="7">
        <f t="shared" si="11"/>
        <v>1</v>
      </c>
      <c r="J24" s="7"/>
      <c r="K24" s="7"/>
      <c r="L24" s="7"/>
      <c r="M24" s="7"/>
      <c r="N24" s="7"/>
      <c r="O24" s="7"/>
      <c r="P24" s="7"/>
      <c r="Q24" s="7"/>
      <c r="R24" s="7"/>
      <c r="S24" s="7"/>
      <c r="T24" s="7"/>
      <c r="U24" s="7">
        <f t="shared" ref="U24:W27" si="23">IF($D24&gt;0,U$17*($D24),0)</f>
        <v>2</v>
      </c>
      <c r="V24" s="7">
        <f t="shared" si="23"/>
        <v>2</v>
      </c>
      <c r="W24" s="7">
        <f t="shared" si="23"/>
        <v>2</v>
      </c>
      <c r="X24" s="7">
        <f t="shared" ref="X24:Y27" si="24">IF($D24&gt;0,X$17*($D24),0)</f>
        <v>2</v>
      </c>
      <c r="Y24" s="7">
        <f t="shared" si="24"/>
        <v>2</v>
      </c>
      <c r="Z24" s="7">
        <f>IF($D24&gt;0,Z$17*($D24),0)</f>
        <v>4</v>
      </c>
      <c r="AA24" s="7"/>
      <c r="AB24" s="7">
        <f t="shared" si="19"/>
        <v>0</v>
      </c>
      <c r="AC24" s="7">
        <f t="shared" si="19"/>
        <v>4</v>
      </c>
      <c r="AD24" s="7">
        <f t="shared" si="19"/>
        <v>6</v>
      </c>
      <c r="AE24" s="7">
        <f>IF($D24&gt;0,AE$17*($D24),0)</f>
        <v>4</v>
      </c>
      <c r="AF24" s="7">
        <f t="shared" si="16"/>
        <v>4</v>
      </c>
      <c r="AG24" s="7">
        <f>IF($D24&gt;0,AG$17*($D24),0)</f>
        <v>4</v>
      </c>
      <c r="AH24" s="7">
        <f>IF($D24&gt;0,AH$17*($D24),0)</f>
        <v>6</v>
      </c>
      <c r="AI24" s="7"/>
      <c r="AJ24" s="7">
        <f t="shared" si="22"/>
        <v>4</v>
      </c>
      <c r="AK24" s="7">
        <f t="shared" si="22"/>
        <v>4</v>
      </c>
      <c r="AL24" s="7">
        <f t="shared" si="22"/>
        <v>4</v>
      </c>
      <c r="AM24" s="7">
        <f>IF($D24&gt;0,AM$17*($D24),0)</f>
        <v>4</v>
      </c>
      <c r="AN24" s="7"/>
      <c r="AO24" s="7">
        <f t="shared" si="21"/>
        <v>4</v>
      </c>
      <c r="AP24" s="60">
        <f>IF($D24&gt;0,AP$17*($D24),0)</f>
        <v>4</v>
      </c>
      <c r="AR24" s="45" t="s">
        <v>57</v>
      </c>
      <c r="AS24" s="49">
        <f t="shared" si="7"/>
        <v>6</v>
      </c>
    </row>
    <row r="25" spans="2:45" ht="34.9" x14ac:dyDescent="0.4">
      <c r="B25" s="128" t="s">
        <v>258</v>
      </c>
      <c r="C25" s="87">
        <f>'Controlli e SOA'!C15</f>
        <v>4</v>
      </c>
      <c r="D25" s="89">
        <f t="shared" si="2"/>
        <v>1</v>
      </c>
      <c r="E25" s="53"/>
      <c r="F25" s="59"/>
      <c r="G25" s="7"/>
      <c r="H25" s="7"/>
      <c r="I25" s="7">
        <f t="shared" si="11"/>
        <v>1</v>
      </c>
      <c r="J25" s="7">
        <f>IF($D25&gt;0,J$17*($D25),0)</f>
        <v>1</v>
      </c>
      <c r="K25" s="7"/>
      <c r="L25" s="7"/>
      <c r="M25" s="7"/>
      <c r="N25" s="7"/>
      <c r="O25" s="7"/>
      <c r="P25" s="7"/>
      <c r="Q25" s="7"/>
      <c r="R25" s="7"/>
      <c r="S25" s="7"/>
      <c r="T25" s="7"/>
      <c r="U25" s="7">
        <f t="shared" si="23"/>
        <v>2</v>
      </c>
      <c r="V25" s="7">
        <f t="shared" si="23"/>
        <v>2</v>
      </c>
      <c r="W25" s="7">
        <f t="shared" si="23"/>
        <v>2</v>
      </c>
      <c r="X25" s="7">
        <f t="shared" si="24"/>
        <v>2</v>
      </c>
      <c r="Y25" s="7">
        <f t="shared" si="24"/>
        <v>2</v>
      </c>
      <c r="Z25" s="7">
        <f>IF($D25&gt;0,Z$17*($D25),0)</f>
        <v>4</v>
      </c>
      <c r="AA25" s="7"/>
      <c r="AB25" s="7"/>
      <c r="AC25" s="7"/>
      <c r="AD25" s="7"/>
      <c r="AE25" s="7"/>
      <c r="AF25" s="7"/>
      <c r="AG25" s="7"/>
      <c r="AH25" s="7"/>
      <c r="AI25" s="7">
        <f>IF($D25&gt;0,AI$17*($D25),0)</f>
        <v>6</v>
      </c>
      <c r="AJ25" s="7"/>
      <c r="AK25" s="7"/>
      <c r="AL25" s="7"/>
      <c r="AM25" s="7">
        <f>IF($D25&gt;0,AM$17*($D25),0)</f>
        <v>4</v>
      </c>
      <c r="AN25" s="7"/>
      <c r="AO25" s="7"/>
      <c r="AP25" s="60">
        <f>IF($D25&gt;0,AP$17*($D25),0)</f>
        <v>4</v>
      </c>
      <c r="AR25" s="45" t="s">
        <v>58</v>
      </c>
      <c r="AS25" s="49">
        <f t="shared" si="7"/>
        <v>6</v>
      </c>
    </row>
    <row r="26" spans="2:45" ht="23.25" x14ac:dyDescent="0.4">
      <c r="B26" s="128" t="s">
        <v>259</v>
      </c>
      <c r="C26" s="87">
        <f>'Controlli e SOA'!C16</f>
        <v>4</v>
      </c>
      <c r="D26" s="89">
        <f t="shared" si="2"/>
        <v>1</v>
      </c>
      <c r="E26" s="53"/>
      <c r="F26" s="59">
        <f t="shared" ref="F26:H26" si="25">IF($D26&gt;0,F$17*($D26),0)</f>
        <v>2</v>
      </c>
      <c r="G26" s="7">
        <f t="shared" si="25"/>
        <v>1</v>
      </c>
      <c r="H26" s="7">
        <f t="shared" si="25"/>
        <v>1</v>
      </c>
      <c r="I26" s="7">
        <f t="shared" si="11"/>
        <v>1</v>
      </c>
      <c r="J26" s="7">
        <f>IF($D26&gt;0,J$17*($D26),0)</f>
        <v>1</v>
      </c>
      <c r="K26" s="7">
        <f>IF($D26&gt;0,K$17*($D26),0)</f>
        <v>1</v>
      </c>
      <c r="L26" s="7">
        <f>IF($D26&gt;0,L$17*($D26),0)</f>
        <v>1</v>
      </c>
      <c r="M26" s="7"/>
      <c r="N26" s="7">
        <f t="shared" ref="N26:S26" si="26">IF($D26&gt;0,N$17*($D26),0)</f>
        <v>2</v>
      </c>
      <c r="O26" s="7">
        <f t="shared" si="26"/>
        <v>2</v>
      </c>
      <c r="P26" s="7">
        <f t="shared" si="26"/>
        <v>4</v>
      </c>
      <c r="Q26" s="7">
        <f t="shared" si="26"/>
        <v>4</v>
      </c>
      <c r="R26" s="7">
        <f t="shared" si="26"/>
        <v>2</v>
      </c>
      <c r="S26" s="7">
        <f t="shared" si="26"/>
        <v>2</v>
      </c>
      <c r="T26" s="7">
        <f>IF($D26&gt;0,T$17*($D26),0)</f>
        <v>4</v>
      </c>
      <c r="U26" s="7">
        <f t="shared" si="23"/>
        <v>2</v>
      </c>
      <c r="V26" s="7">
        <f t="shared" si="23"/>
        <v>2</v>
      </c>
      <c r="W26" s="7">
        <f t="shared" si="23"/>
        <v>2</v>
      </c>
      <c r="X26" s="7">
        <f t="shared" si="24"/>
        <v>2</v>
      </c>
      <c r="Y26" s="7">
        <f t="shared" si="24"/>
        <v>2</v>
      </c>
      <c r="Z26" s="7">
        <f>IF($D26&gt;0,Z$17*($D26),0)</f>
        <v>4</v>
      </c>
      <c r="AA26" s="7">
        <f t="shared" ref="AA26:AF26" si="27">IF($D26&gt;0,AA$17*($D26),0)</f>
        <v>4</v>
      </c>
      <c r="AB26" s="7">
        <f t="shared" si="27"/>
        <v>0</v>
      </c>
      <c r="AC26" s="7">
        <f t="shared" si="27"/>
        <v>4</v>
      </c>
      <c r="AD26" s="7">
        <f t="shared" si="27"/>
        <v>6</v>
      </c>
      <c r="AE26" s="7">
        <f t="shared" si="27"/>
        <v>4</v>
      </c>
      <c r="AF26" s="7">
        <f t="shared" si="27"/>
        <v>4</v>
      </c>
      <c r="AG26" s="7">
        <f>IF($D26&gt;0,AG$17*($D26),0)</f>
        <v>4</v>
      </c>
      <c r="AH26" s="7">
        <f>IF($D26&gt;0,AH$17*($D26),0)</f>
        <v>6</v>
      </c>
      <c r="AI26" s="7">
        <f>IF($D26&gt;0,AI$17*($D26),0)</f>
        <v>6</v>
      </c>
      <c r="AJ26" s="7">
        <f t="shared" ref="AJ26:AL27" si="28">IF($D26&gt;0,AJ$17*($D26),0)</f>
        <v>4</v>
      </c>
      <c r="AK26" s="7">
        <f>IF($D26&gt;0,AK$17*($D26),0)</f>
        <v>4</v>
      </c>
      <c r="AL26" s="7">
        <f t="shared" si="28"/>
        <v>4</v>
      </c>
      <c r="AM26" s="7"/>
      <c r="AN26" s="7">
        <f>IF($D26&gt;0,AN$17*($D26),0)</f>
        <v>4</v>
      </c>
      <c r="AO26" s="7"/>
      <c r="AP26" s="60">
        <f>IF($D26&gt;0,AP$17*($D26),0)</f>
        <v>4</v>
      </c>
      <c r="AR26" s="45" t="s">
        <v>59</v>
      </c>
      <c r="AS26" s="49">
        <f t="shared" si="7"/>
        <v>6</v>
      </c>
    </row>
    <row r="27" spans="2:45" ht="23.25" x14ac:dyDescent="0.4">
      <c r="B27" s="128" t="s">
        <v>260</v>
      </c>
      <c r="C27" s="87">
        <f>'Controlli e SOA'!C17</f>
        <v>4</v>
      </c>
      <c r="D27" s="89">
        <f t="shared" si="2"/>
        <v>1</v>
      </c>
      <c r="E27" s="53"/>
      <c r="F27" s="59"/>
      <c r="G27" s="7"/>
      <c r="H27" s="7"/>
      <c r="I27" s="7">
        <f t="shared" si="11"/>
        <v>1</v>
      </c>
      <c r="J27" s="7"/>
      <c r="K27" s="7"/>
      <c r="L27" s="7"/>
      <c r="M27" s="7"/>
      <c r="N27" s="7"/>
      <c r="O27" s="7"/>
      <c r="P27" s="7">
        <f>IF($D27&gt;0,P$17*($D27),0)</f>
        <v>4</v>
      </c>
      <c r="Q27" s="7">
        <f>IF($D27&gt;0,Q$17*($D27),0)</f>
        <v>4</v>
      </c>
      <c r="R27" s="7"/>
      <c r="S27" s="7"/>
      <c r="T27" s="7">
        <f>IF($D27&gt;0,T$17*($D27),0)</f>
        <v>4</v>
      </c>
      <c r="U27" s="7">
        <f t="shared" si="23"/>
        <v>2</v>
      </c>
      <c r="V27" s="7">
        <f t="shared" si="23"/>
        <v>2</v>
      </c>
      <c r="W27" s="7">
        <f t="shared" si="23"/>
        <v>2</v>
      </c>
      <c r="X27" s="7">
        <f t="shared" si="24"/>
        <v>2</v>
      </c>
      <c r="Y27" s="7">
        <f t="shared" si="24"/>
        <v>2</v>
      </c>
      <c r="Z27" s="7">
        <f>IF($D27&gt;0,Z$17*($D27),0)</f>
        <v>4</v>
      </c>
      <c r="AA27" s="7">
        <f>IF($D27&gt;0,AA$17*($D27),0)</f>
        <v>4</v>
      </c>
      <c r="AB27" s="7"/>
      <c r="AC27" s="7"/>
      <c r="AD27" s="7"/>
      <c r="AE27" s="7">
        <f>IF($D27&gt;0,AE$17*($D27),0)</f>
        <v>4</v>
      </c>
      <c r="AF27" s="7">
        <f>IF($D27&gt;0,AF$17*($D27),0)</f>
        <v>4</v>
      </c>
      <c r="AG27" s="7">
        <f>IF($D27&gt;0,AG$17*($D27),0)</f>
        <v>4</v>
      </c>
      <c r="AH27" s="7">
        <f>IF($D27&gt;0,AH$17*($D27),0)</f>
        <v>6</v>
      </c>
      <c r="AI27" s="7">
        <f>IF($D27&gt;0,AI$17*($D27),0)</f>
        <v>6</v>
      </c>
      <c r="AJ27" s="7">
        <f t="shared" si="28"/>
        <v>4</v>
      </c>
      <c r="AK27" s="7">
        <f>IF($D27&gt;0,AK$17*($D27),0)</f>
        <v>4</v>
      </c>
      <c r="AL27" s="7">
        <f t="shared" si="28"/>
        <v>4</v>
      </c>
      <c r="AM27" s="7"/>
      <c r="AN27" s="7"/>
      <c r="AO27" s="7"/>
      <c r="AP27" s="60">
        <f>IF($D27&gt;0,AP$17*($D27),0)</f>
        <v>4</v>
      </c>
      <c r="AR27" s="45" t="s">
        <v>60</v>
      </c>
      <c r="AS27" s="49">
        <f t="shared" si="7"/>
        <v>6</v>
      </c>
    </row>
    <row r="28" spans="2:45" ht="23.25" x14ac:dyDescent="0.4">
      <c r="B28" s="128" t="s">
        <v>261</v>
      </c>
      <c r="C28" s="87">
        <f>'Controlli e SOA'!C18</f>
        <v>4</v>
      </c>
      <c r="D28" s="89">
        <f t="shared" si="2"/>
        <v>1</v>
      </c>
      <c r="E28" s="53"/>
      <c r="F28" s="59"/>
      <c r="G28" s="7"/>
      <c r="H28" s="7"/>
      <c r="I28" s="7"/>
      <c r="J28" s="7"/>
      <c r="K28" s="7"/>
      <c r="L28" s="7"/>
      <c r="M28" s="7"/>
      <c r="N28" s="7"/>
      <c r="O28" s="7"/>
      <c r="P28" s="7"/>
      <c r="Q28" s="7"/>
      <c r="R28" s="7"/>
      <c r="S28" s="7"/>
      <c r="T28" s="7"/>
      <c r="U28" s="7"/>
      <c r="V28" s="7"/>
      <c r="W28" s="7"/>
      <c r="X28" s="7">
        <f>IF($D28&gt;0,X$17*($D28),0)</f>
        <v>2</v>
      </c>
      <c r="Y28" s="7"/>
      <c r="Z28" s="7">
        <f>IF($D28&gt;0,Z$17*($D28),0)</f>
        <v>4</v>
      </c>
      <c r="AA28" s="7"/>
      <c r="AB28" s="7"/>
      <c r="AC28" s="7"/>
      <c r="AD28" s="7"/>
      <c r="AE28" s="7"/>
      <c r="AF28" s="7"/>
      <c r="AG28" s="7"/>
      <c r="AH28" s="7"/>
      <c r="AI28" s="7"/>
      <c r="AJ28" s="7"/>
      <c r="AK28" s="7"/>
      <c r="AL28" s="7"/>
      <c r="AM28" s="7"/>
      <c r="AN28" s="7"/>
      <c r="AO28" s="7"/>
      <c r="AP28" s="60"/>
      <c r="AR28" s="45" t="s">
        <v>61</v>
      </c>
      <c r="AS28" s="49">
        <f t="shared" si="7"/>
        <v>4</v>
      </c>
    </row>
    <row r="29" spans="2:45" ht="23.25" x14ac:dyDescent="0.4">
      <c r="B29" s="128" t="s">
        <v>262</v>
      </c>
      <c r="C29" s="87">
        <f>'Controlli e SOA'!C19</f>
        <v>4</v>
      </c>
      <c r="D29" s="89">
        <f t="shared" si="2"/>
        <v>1</v>
      </c>
      <c r="E29" s="53"/>
      <c r="F29" s="59"/>
      <c r="G29" s="7"/>
      <c r="H29" s="7"/>
      <c r="I29" s="7"/>
      <c r="J29" s="7"/>
      <c r="K29" s="7"/>
      <c r="L29" s="7"/>
      <c r="M29" s="7"/>
      <c r="N29" s="7"/>
      <c r="O29" s="7"/>
      <c r="P29" s="7"/>
      <c r="Q29" s="7"/>
      <c r="R29" s="7"/>
      <c r="S29" s="7"/>
      <c r="T29" s="7"/>
      <c r="U29" s="7"/>
      <c r="V29" s="7"/>
      <c r="W29" s="7"/>
      <c r="X29" s="7"/>
      <c r="Y29" s="7"/>
      <c r="Z29" s="7">
        <f t="shared" ref="Z29:Z33" si="29">IF($D29&gt;0,Z$17*($D29),0)</f>
        <v>4</v>
      </c>
      <c r="AA29" s="7"/>
      <c r="AB29" s="7"/>
      <c r="AC29" s="7"/>
      <c r="AD29" s="7"/>
      <c r="AE29" s="7"/>
      <c r="AF29" s="7">
        <f t="shared" ref="AF29:AF33" si="30">IF($D29&gt;0,AF$17*($D29),0)</f>
        <v>4</v>
      </c>
      <c r="AG29" s="7">
        <f t="shared" ref="AG29:AI31" si="31">IF($D29&gt;0,AG$17*($D29),0)</f>
        <v>4</v>
      </c>
      <c r="AH29" s="7">
        <f t="shared" si="31"/>
        <v>6</v>
      </c>
      <c r="AI29" s="7">
        <f t="shared" si="31"/>
        <v>6</v>
      </c>
      <c r="AJ29" s="7"/>
      <c r="AK29" s="7">
        <f t="shared" ref="AK29:AK31" si="32">IF($D29&gt;0,AK$17*($D29),0)</f>
        <v>4</v>
      </c>
      <c r="AL29" s="7">
        <f t="shared" ref="AL29:AM33" si="33">IF($D29&gt;0,AL$17*($D29),0)</f>
        <v>4</v>
      </c>
      <c r="AM29" s="7">
        <f t="shared" si="33"/>
        <v>4</v>
      </c>
      <c r="AN29" s="7"/>
      <c r="AO29" s="7">
        <f>IF($D29&gt;0,AO$17*($D29),0)</f>
        <v>4</v>
      </c>
      <c r="AP29" s="60"/>
      <c r="AR29" s="45" t="s">
        <v>62</v>
      </c>
      <c r="AS29" s="49">
        <f t="shared" si="7"/>
        <v>6</v>
      </c>
    </row>
    <row r="30" spans="2:45" ht="23.25" x14ac:dyDescent="0.4">
      <c r="B30" s="128" t="s">
        <v>263</v>
      </c>
      <c r="C30" s="87">
        <f>'Controlli e SOA'!C20</f>
        <v>4</v>
      </c>
      <c r="D30" s="89">
        <f t="shared" si="2"/>
        <v>1</v>
      </c>
      <c r="E30" s="53"/>
      <c r="F30" s="59"/>
      <c r="G30" s="7"/>
      <c r="H30" s="7"/>
      <c r="I30" s="7"/>
      <c r="J30" s="7"/>
      <c r="K30" s="7"/>
      <c r="L30" s="7"/>
      <c r="M30" s="7"/>
      <c r="N30" s="7"/>
      <c r="O30" s="7"/>
      <c r="P30" s="7"/>
      <c r="Q30" s="7"/>
      <c r="R30" s="7"/>
      <c r="S30" s="7"/>
      <c r="T30" s="7"/>
      <c r="U30" s="7"/>
      <c r="V30" s="7"/>
      <c r="W30" s="7"/>
      <c r="X30" s="7"/>
      <c r="Y30" s="7"/>
      <c r="Z30" s="7">
        <f t="shared" si="29"/>
        <v>4</v>
      </c>
      <c r="AA30" s="7"/>
      <c r="AB30" s="7"/>
      <c r="AC30" s="7"/>
      <c r="AD30" s="7"/>
      <c r="AE30" s="7"/>
      <c r="AF30" s="7">
        <f t="shared" si="30"/>
        <v>4</v>
      </c>
      <c r="AG30" s="7">
        <f t="shared" si="31"/>
        <v>4</v>
      </c>
      <c r="AH30" s="7">
        <f t="shared" si="31"/>
        <v>6</v>
      </c>
      <c r="AI30" s="7">
        <f t="shared" si="31"/>
        <v>6</v>
      </c>
      <c r="AJ30" s="7"/>
      <c r="AK30" s="7">
        <f t="shared" si="32"/>
        <v>4</v>
      </c>
      <c r="AL30" s="7">
        <f t="shared" si="33"/>
        <v>4</v>
      </c>
      <c r="AM30" s="7">
        <f t="shared" si="33"/>
        <v>4</v>
      </c>
      <c r="AN30" s="7"/>
      <c r="AO30" s="7">
        <f>IF($D30&gt;0,AO$17*($D30),0)</f>
        <v>4</v>
      </c>
      <c r="AP30" s="60"/>
      <c r="AR30" s="45" t="s">
        <v>63</v>
      </c>
      <c r="AS30" s="49">
        <f t="shared" si="7"/>
        <v>6</v>
      </c>
    </row>
    <row r="31" spans="2:45" ht="23.25" x14ac:dyDescent="0.4">
      <c r="B31" s="128" t="s">
        <v>264</v>
      </c>
      <c r="C31" s="87">
        <f>'Controlli e SOA'!C21</f>
        <v>4</v>
      </c>
      <c r="D31" s="89">
        <f t="shared" si="2"/>
        <v>1</v>
      </c>
      <c r="E31" s="53"/>
      <c r="F31" s="59"/>
      <c r="G31" s="7"/>
      <c r="H31" s="7"/>
      <c r="I31" s="7"/>
      <c r="J31" s="7"/>
      <c r="K31" s="7"/>
      <c r="L31" s="7"/>
      <c r="M31" s="7"/>
      <c r="N31" s="7"/>
      <c r="O31" s="7"/>
      <c r="P31" s="7"/>
      <c r="Q31" s="7"/>
      <c r="R31" s="7"/>
      <c r="S31" s="7"/>
      <c r="T31" s="7"/>
      <c r="U31" s="7"/>
      <c r="V31" s="7"/>
      <c r="W31" s="7"/>
      <c r="X31" s="7"/>
      <c r="Y31" s="7"/>
      <c r="Z31" s="7">
        <f t="shared" si="29"/>
        <v>4</v>
      </c>
      <c r="AA31" s="7"/>
      <c r="AB31" s="7"/>
      <c r="AC31" s="7"/>
      <c r="AD31" s="7"/>
      <c r="AE31" s="7"/>
      <c r="AF31" s="7">
        <f t="shared" si="30"/>
        <v>4</v>
      </c>
      <c r="AG31" s="7">
        <f t="shared" si="31"/>
        <v>4</v>
      </c>
      <c r="AH31" s="7">
        <f t="shared" si="31"/>
        <v>6</v>
      </c>
      <c r="AI31" s="7">
        <f t="shared" si="31"/>
        <v>6</v>
      </c>
      <c r="AJ31" s="7"/>
      <c r="AK31" s="7">
        <f t="shared" si="32"/>
        <v>4</v>
      </c>
      <c r="AL31" s="7">
        <f t="shared" si="33"/>
        <v>4</v>
      </c>
      <c r="AM31" s="7">
        <f t="shared" si="33"/>
        <v>4</v>
      </c>
      <c r="AN31" s="7"/>
      <c r="AO31" s="7">
        <f>IF($D31&gt;0,AO$17*($D31),0)</f>
        <v>4</v>
      </c>
      <c r="AP31" s="60"/>
      <c r="AR31" s="45" t="s">
        <v>64</v>
      </c>
      <c r="AS31" s="49">
        <f t="shared" si="7"/>
        <v>6</v>
      </c>
    </row>
    <row r="32" spans="2:45" ht="34.9" x14ac:dyDescent="0.4">
      <c r="B32" s="128" t="s">
        <v>265</v>
      </c>
      <c r="C32" s="87">
        <f>'Controlli e SOA'!C22</f>
        <v>4</v>
      </c>
      <c r="D32" s="89">
        <f t="shared" si="2"/>
        <v>1</v>
      </c>
      <c r="E32" s="53"/>
      <c r="F32" s="59"/>
      <c r="G32" s="7"/>
      <c r="H32" s="7"/>
      <c r="I32" s="7">
        <f>IF($D32&gt;0,I$17*($D32),0)</f>
        <v>1</v>
      </c>
      <c r="J32" s="7"/>
      <c r="K32" s="7"/>
      <c r="L32" s="7"/>
      <c r="M32" s="7"/>
      <c r="N32" s="7"/>
      <c r="O32" s="7"/>
      <c r="P32" s="7"/>
      <c r="Q32" s="7"/>
      <c r="R32" s="7"/>
      <c r="S32" s="7"/>
      <c r="T32" s="7"/>
      <c r="U32" s="7"/>
      <c r="V32" s="7"/>
      <c r="W32" s="7"/>
      <c r="X32" s="7"/>
      <c r="Y32" s="7"/>
      <c r="Z32" s="7">
        <f t="shared" si="29"/>
        <v>4</v>
      </c>
      <c r="AA32" s="7"/>
      <c r="AB32" s="7"/>
      <c r="AC32" s="7"/>
      <c r="AD32" s="7"/>
      <c r="AE32" s="7"/>
      <c r="AF32" s="7">
        <f t="shared" si="30"/>
        <v>4</v>
      </c>
      <c r="AG32" s="7">
        <f>IF($D32&gt;0,AG$17*($D32),0)</f>
        <v>4</v>
      </c>
      <c r="AH32" s="7"/>
      <c r="AI32" s="7">
        <f>IF($D32&gt;0,AI$17*($D32),0)</f>
        <v>6</v>
      </c>
      <c r="AJ32" s="7"/>
      <c r="AK32" s="7">
        <f>IF($D32&gt;0,AK$17*($D32),0)</f>
        <v>4</v>
      </c>
      <c r="AL32" s="7">
        <f t="shared" si="33"/>
        <v>4</v>
      </c>
      <c r="AM32" s="7">
        <f t="shared" si="33"/>
        <v>4</v>
      </c>
      <c r="AN32" s="7"/>
      <c r="AO32" s="7"/>
      <c r="AP32" s="60"/>
      <c r="AR32" s="45" t="s">
        <v>65</v>
      </c>
      <c r="AS32" s="49">
        <f t="shared" si="7"/>
        <v>6</v>
      </c>
    </row>
    <row r="33" spans="2:45" ht="23.25" x14ac:dyDescent="0.4">
      <c r="B33" s="128" t="s">
        <v>266</v>
      </c>
      <c r="C33" s="87">
        <f>'Controlli e SOA'!C23</f>
        <v>4</v>
      </c>
      <c r="D33" s="89">
        <f t="shared" si="2"/>
        <v>1</v>
      </c>
      <c r="E33" s="53"/>
      <c r="F33" s="59"/>
      <c r="G33" s="7"/>
      <c r="H33" s="7"/>
      <c r="I33" s="7">
        <f>IF($D33&gt;0,I$17*($D33),0)</f>
        <v>1</v>
      </c>
      <c r="J33" s="7"/>
      <c r="K33" s="7"/>
      <c r="L33" s="7"/>
      <c r="M33" s="7"/>
      <c r="N33" s="7"/>
      <c r="O33" s="7"/>
      <c r="P33" s="7"/>
      <c r="Q33" s="7"/>
      <c r="R33" s="7"/>
      <c r="S33" s="7"/>
      <c r="T33" s="7"/>
      <c r="U33" s="7"/>
      <c r="V33" s="7"/>
      <c r="W33" s="7"/>
      <c r="X33" s="7"/>
      <c r="Y33" s="7"/>
      <c r="Z33" s="7">
        <f t="shared" si="29"/>
        <v>4</v>
      </c>
      <c r="AA33" s="7"/>
      <c r="AB33" s="7"/>
      <c r="AC33" s="7"/>
      <c r="AD33" s="7"/>
      <c r="AE33" s="7"/>
      <c r="AF33" s="7">
        <f t="shared" si="30"/>
        <v>4</v>
      </c>
      <c r="AG33" s="7">
        <f>IF($D33&gt;0,AG$17*($D33),0)</f>
        <v>4</v>
      </c>
      <c r="AH33" s="7">
        <f>IF($D33&gt;0,AH$17*($D33),0)</f>
        <v>6</v>
      </c>
      <c r="AI33" s="7">
        <f>IF($D33&gt;0,AI$17*($D33),0)</f>
        <v>6</v>
      </c>
      <c r="AJ33" s="7">
        <f>IF($D33&gt;0,AJ$17*($D33),0)</f>
        <v>4</v>
      </c>
      <c r="AK33" s="7">
        <f>IF($D33&gt;0,AK$17*($D33),0)</f>
        <v>4</v>
      </c>
      <c r="AL33" s="7">
        <f t="shared" si="33"/>
        <v>4</v>
      </c>
      <c r="AM33" s="7">
        <f t="shared" si="33"/>
        <v>4</v>
      </c>
      <c r="AN33" s="7"/>
      <c r="AO33" s="7">
        <f>IF($D33&gt;0,AO$17*($D33),0)</f>
        <v>4</v>
      </c>
      <c r="AP33" s="60"/>
      <c r="AR33" s="45" t="s">
        <v>66</v>
      </c>
      <c r="AS33" s="49">
        <f t="shared" si="7"/>
        <v>6</v>
      </c>
    </row>
    <row r="34" spans="2:45" ht="34.9" x14ac:dyDescent="0.4">
      <c r="B34" s="128" t="s">
        <v>267</v>
      </c>
      <c r="C34" s="87">
        <f>'Controlli e SOA'!C24</f>
        <v>4</v>
      </c>
      <c r="D34" s="89">
        <f t="shared" ref="D34:D43" si="34">IF(C34="NA", 0, IF(C34=0,0,5-C34))</f>
        <v>1</v>
      </c>
      <c r="E34" s="53"/>
      <c r="F34" s="59"/>
      <c r="G34" s="7"/>
      <c r="H34" s="7"/>
      <c r="I34" s="7">
        <f>IF($D34&gt;0,I$17*($D34),0)</f>
        <v>1</v>
      </c>
      <c r="J34" s="7">
        <f>IF($D34&gt;0,J$17*($D34),0)</f>
        <v>1</v>
      </c>
      <c r="K34" s="7"/>
      <c r="L34" s="7"/>
      <c r="M34" s="7"/>
      <c r="N34" s="7"/>
      <c r="O34" s="7"/>
      <c r="P34" s="7"/>
      <c r="Q34" s="7"/>
      <c r="R34" s="7"/>
      <c r="S34" s="7"/>
      <c r="T34" s="7"/>
      <c r="U34" s="7"/>
      <c r="V34" s="7">
        <f>IF($D34&gt;0,V$17*($D34),0)</f>
        <v>2</v>
      </c>
      <c r="W34" s="7">
        <f>IF($D34&gt;0,W$17*($D34),0)</f>
        <v>2</v>
      </c>
      <c r="X34" s="7"/>
      <c r="Y34" s="7"/>
      <c r="Z34" s="7"/>
      <c r="AA34" s="7"/>
      <c r="AB34" s="7"/>
      <c r="AC34" s="7"/>
      <c r="AD34" s="7"/>
      <c r="AE34" s="7"/>
      <c r="AF34" s="7"/>
      <c r="AG34" s="7"/>
      <c r="AH34" s="7"/>
      <c r="AI34" s="7">
        <f>IF($D34&gt;0,AI$17*($D34),0)</f>
        <v>6</v>
      </c>
      <c r="AJ34" s="7"/>
      <c r="AK34" s="7"/>
      <c r="AL34" s="7"/>
      <c r="AM34" s="7">
        <f t="shared" ref="AM34" si="35">IF($D34&gt;0,AM$17*($D34),0)</f>
        <v>4</v>
      </c>
      <c r="AN34" s="7"/>
      <c r="AO34" s="7"/>
      <c r="AP34" s="60"/>
      <c r="AR34" s="45" t="s">
        <v>67</v>
      </c>
      <c r="AS34" s="49">
        <f t="shared" si="7"/>
        <v>6</v>
      </c>
    </row>
    <row r="35" spans="2:45" ht="23.25" x14ac:dyDescent="0.4">
      <c r="B35" s="128" t="s">
        <v>268</v>
      </c>
      <c r="C35" s="87">
        <f>'Controlli e SOA'!C25</f>
        <v>4</v>
      </c>
      <c r="D35" s="89">
        <f t="shared" si="34"/>
        <v>1</v>
      </c>
      <c r="E35" s="53"/>
      <c r="F35" s="59"/>
      <c r="G35" s="7"/>
      <c r="H35" s="7"/>
      <c r="I35" s="7"/>
      <c r="J35" s="7"/>
      <c r="K35" s="7"/>
      <c r="L35" s="7"/>
      <c r="M35" s="7"/>
      <c r="N35" s="7"/>
      <c r="O35" s="7"/>
      <c r="P35" s="7"/>
      <c r="Q35" s="7">
        <f>IF($D35&gt;0,Q$17*($D35),0)</f>
        <v>4</v>
      </c>
      <c r="R35" s="7"/>
      <c r="S35" s="7"/>
      <c r="T35" s="7"/>
      <c r="U35" s="7">
        <f>IF($D35&gt;0,U$17*($D35),0)</f>
        <v>2</v>
      </c>
      <c r="V35" s="7"/>
      <c r="W35" s="7"/>
      <c r="X35" s="7"/>
      <c r="Y35" s="7"/>
      <c r="Z35" s="7">
        <f t="shared" ref="Z35" si="36">IF($D35&gt;0,Z$17*($D35),0)</f>
        <v>4</v>
      </c>
      <c r="AA35" s="7"/>
      <c r="AB35" s="7"/>
      <c r="AC35" s="7"/>
      <c r="AD35" s="7"/>
      <c r="AE35" s="7"/>
      <c r="AF35" s="7"/>
      <c r="AG35" s="7"/>
      <c r="AH35" s="7"/>
      <c r="AI35" s="7">
        <f>IF($D35&gt;0,AI$17*($D35),0)</f>
        <v>6</v>
      </c>
      <c r="AJ35" s="7"/>
      <c r="AK35" s="7"/>
      <c r="AL35" s="7"/>
      <c r="AM35" s="7"/>
      <c r="AN35" s="7"/>
      <c r="AO35" s="7"/>
      <c r="AP35" s="60">
        <f>IF($D35&gt;0,AP$17*($D35),0)</f>
        <v>4</v>
      </c>
      <c r="AR35" s="45" t="s">
        <v>68</v>
      </c>
      <c r="AS35" s="49">
        <f t="shared" si="7"/>
        <v>6</v>
      </c>
    </row>
    <row r="36" spans="2:45" ht="23.25" x14ac:dyDescent="0.4">
      <c r="B36" s="128" t="s">
        <v>269</v>
      </c>
      <c r="C36" s="87">
        <f>'Controlli e SOA'!C26</f>
        <v>4</v>
      </c>
      <c r="D36" s="89">
        <f t="shared" si="34"/>
        <v>1</v>
      </c>
      <c r="E36" s="53"/>
      <c r="F36" s="59"/>
      <c r="G36" s="7"/>
      <c r="H36" s="7"/>
      <c r="I36" s="7">
        <f t="shared" ref="I36:L36" si="37">IF($D36&gt;0,I$17*($D36),0)</f>
        <v>1</v>
      </c>
      <c r="J36" s="7">
        <f t="shared" si="37"/>
        <v>1</v>
      </c>
      <c r="K36" s="7">
        <f t="shared" si="37"/>
        <v>1</v>
      </c>
      <c r="L36" s="7">
        <f t="shared" si="37"/>
        <v>1</v>
      </c>
      <c r="M36" s="7"/>
      <c r="N36" s="7"/>
      <c r="O36" s="7"/>
      <c r="P36" s="7">
        <f>IF($D36&gt;0,P$17*($D36),0)</f>
        <v>4</v>
      </c>
      <c r="Q36" s="7"/>
      <c r="R36" s="7"/>
      <c r="S36" s="7"/>
      <c r="T36" s="7"/>
      <c r="U36" s="7"/>
      <c r="V36" s="7">
        <f t="shared" ref="V36:W37" si="38">IF($D36&gt;0,V$17*($D36),0)</f>
        <v>2</v>
      </c>
      <c r="W36" s="7">
        <f t="shared" si="38"/>
        <v>2</v>
      </c>
      <c r="X36" s="7"/>
      <c r="Y36" s="7"/>
      <c r="Z36" s="7"/>
      <c r="AA36" s="7"/>
      <c r="AB36" s="7"/>
      <c r="AC36" s="7"/>
      <c r="AD36" s="7"/>
      <c r="AE36" s="7"/>
      <c r="AF36" s="7"/>
      <c r="AG36" s="7"/>
      <c r="AH36" s="7"/>
      <c r="AI36" s="7"/>
      <c r="AJ36" s="7"/>
      <c r="AK36" s="7"/>
      <c r="AL36" s="7">
        <f>IF($D36&gt;0,AL$17*($D36),0)</f>
        <v>4</v>
      </c>
      <c r="AM36" s="7">
        <f>IF($D36&gt;0,AM$17*($D36),0)</f>
        <v>4</v>
      </c>
      <c r="AN36" s="7"/>
      <c r="AO36" s="7"/>
      <c r="AP36" s="60"/>
      <c r="AR36" s="45" t="s">
        <v>69</v>
      </c>
      <c r="AS36" s="49">
        <f t="shared" si="7"/>
        <v>4</v>
      </c>
    </row>
    <row r="37" spans="2:45" ht="23.25" x14ac:dyDescent="0.4">
      <c r="B37" s="128" t="s">
        <v>270</v>
      </c>
      <c r="C37" s="87">
        <f>'Controlli e SOA'!C27</f>
        <v>4</v>
      </c>
      <c r="D37" s="89">
        <f t="shared" si="34"/>
        <v>1</v>
      </c>
      <c r="E37" s="53"/>
      <c r="F37" s="59">
        <f t="shared" ref="F37" si="39">IF($D37&gt;0,F$17*($D37),0)</f>
        <v>2</v>
      </c>
      <c r="G37" s="7"/>
      <c r="H37" s="7"/>
      <c r="I37" s="7">
        <f>IF($D37&gt;0,I$17*($D37),0)</f>
        <v>1</v>
      </c>
      <c r="J37" s="7">
        <f>IF($D37&gt;0,J$17*($D37),0)</f>
        <v>1</v>
      </c>
      <c r="K37" s="7"/>
      <c r="L37" s="7"/>
      <c r="M37" s="7"/>
      <c r="N37" s="7"/>
      <c r="O37" s="7"/>
      <c r="P37" s="7"/>
      <c r="Q37" s="7"/>
      <c r="R37" s="7">
        <f t="shared" ref="R37" si="40">IF($D37&gt;0,R$17*($D37),0)</f>
        <v>2</v>
      </c>
      <c r="S37" s="7"/>
      <c r="T37" s="7">
        <f t="shared" ref="T37" si="41">IF($D37&gt;0,T$17*($D37),0)</f>
        <v>4</v>
      </c>
      <c r="U37" s="7"/>
      <c r="V37" s="7">
        <f t="shared" si="38"/>
        <v>2</v>
      </c>
      <c r="W37" s="7">
        <f t="shared" si="38"/>
        <v>2</v>
      </c>
      <c r="X37" s="7"/>
      <c r="Y37" s="7"/>
      <c r="Z37" s="7"/>
      <c r="AA37" s="7"/>
      <c r="AB37" s="7"/>
      <c r="AC37" s="7"/>
      <c r="AD37" s="7"/>
      <c r="AE37" s="7"/>
      <c r="AF37" s="7"/>
      <c r="AG37" s="7"/>
      <c r="AH37" s="7"/>
      <c r="AI37" s="7"/>
      <c r="AJ37" s="7"/>
      <c r="AK37" s="7"/>
      <c r="AL37" s="7">
        <f>IF($D37&gt;0,AL$17*($D37),0)</f>
        <v>4</v>
      </c>
      <c r="AM37" s="7"/>
      <c r="AN37" s="7"/>
      <c r="AO37" s="7"/>
      <c r="AP37" s="60"/>
      <c r="AR37" s="45" t="s">
        <v>70</v>
      </c>
      <c r="AS37" s="49">
        <f t="shared" si="7"/>
        <v>4</v>
      </c>
    </row>
    <row r="38" spans="2:45" ht="34.9" x14ac:dyDescent="0.4">
      <c r="B38" s="128" t="s">
        <v>271</v>
      </c>
      <c r="C38" s="87">
        <f>'Controlli e SOA'!C28</f>
        <v>4</v>
      </c>
      <c r="D38" s="89">
        <f t="shared" si="34"/>
        <v>1</v>
      </c>
      <c r="E38" s="53"/>
      <c r="F38" s="59"/>
      <c r="G38" s="7"/>
      <c r="H38" s="7"/>
      <c r="I38" s="7"/>
      <c r="J38" s="7"/>
      <c r="K38" s="7"/>
      <c r="L38" s="7"/>
      <c r="M38" s="7"/>
      <c r="N38" s="7"/>
      <c r="O38" s="7"/>
      <c r="P38" s="7"/>
      <c r="Q38" s="7"/>
      <c r="R38" s="7"/>
      <c r="S38" s="7"/>
      <c r="T38" s="7"/>
      <c r="U38" s="7"/>
      <c r="V38" s="7"/>
      <c r="W38" s="7"/>
      <c r="X38" s="7">
        <f>IF($D38&gt;0,X$17*($D38),0)</f>
        <v>2</v>
      </c>
      <c r="Y38" s="7"/>
      <c r="Z38" s="7">
        <f>IF($D38&gt;0,Z$17*($D38),0)</f>
        <v>4</v>
      </c>
      <c r="AA38" s="7"/>
      <c r="AB38" s="7"/>
      <c r="AC38" s="7"/>
      <c r="AD38" s="7"/>
      <c r="AE38" s="7"/>
      <c r="AF38" s="7"/>
      <c r="AG38" s="7"/>
      <c r="AH38" s="7"/>
      <c r="AI38" s="7"/>
      <c r="AJ38" s="7"/>
      <c r="AK38" s="7"/>
      <c r="AL38" s="7"/>
      <c r="AM38" s="7"/>
      <c r="AN38" s="7"/>
      <c r="AO38" s="7"/>
      <c r="AP38" s="60"/>
      <c r="AR38" s="45" t="s">
        <v>71</v>
      </c>
      <c r="AS38" s="49">
        <f t="shared" si="7"/>
        <v>4</v>
      </c>
    </row>
    <row r="39" spans="2:45" ht="23.25" x14ac:dyDescent="0.4">
      <c r="B39" s="128" t="s">
        <v>272</v>
      </c>
      <c r="C39" s="87">
        <f>'Controlli e SOA'!C29</f>
        <v>4</v>
      </c>
      <c r="D39" s="89">
        <f t="shared" si="34"/>
        <v>1</v>
      </c>
      <c r="E39" s="53"/>
      <c r="F39" s="59">
        <f>IF($D39&gt;0,F$17*($D39),0)</f>
        <v>2</v>
      </c>
      <c r="G39" s="7"/>
      <c r="H39" s="7"/>
      <c r="I39" s="7"/>
      <c r="J39" s="7">
        <f t="shared" ref="J39:L39" si="42">IF($D39&gt;0,J$17*($D39),0)</f>
        <v>1</v>
      </c>
      <c r="K39" s="7">
        <f t="shared" si="42"/>
        <v>1</v>
      </c>
      <c r="L39" s="7">
        <f t="shared" si="42"/>
        <v>1</v>
      </c>
      <c r="M39" s="7"/>
      <c r="N39" s="7"/>
      <c r="O39" s="7"/>
      <c r="P39" s="7">
        <f t="shared" ref="P39:S39" si="43">IF($D39&gt;0,P$17*($D39),0)</f>
        <v>4</v>
      </c>
      <c r="Q39" s="7">
        <f t="shared" si="43"/>
        <v>4</v>
      </c>
      <c r="R39" s="7">
        <f t="shared" si="43"/>
        <v>2</v>
      </c>
      <c r="S39" s="7">
        <f t="shared" si="43"/>
        <v>2</v>
      </c>
      <c r="T39" s="7"/>
      <c r="U39" s="7">
        <f>IF($D39&gt;0,U$17*($D39),0)</f>
        <v>2</v>
      </c>
      <c r="V39" s="7"/>
      <c r="W39" s="7"/>
      <c r="X39" s="7"/>
      <c r="Y39" s="7"/>
      <c r="Z39" s="7">
        <f>IF($D39&gt;0,Z$17*($D39),0)</f>
        <v>4</v>
      </c>
      <c r="AA39" s="7">
        <f>IF($D39&gt;0,AA$17*($D39),0)</f>
        <v>4</v>
      </c>
      <c r="AB39" s="7"/>
      <c r="AC39" s="7"/>
      <c r="AD39" s="7"/>
      <c r="AE39" s="7">
        <f>IF($D39&gt;0,AE$17*($D39),0)</f>
        <v>4</v>
      </c>
      <c r="AF39" s="7"/>
      <c r="AG39" s="7"/>
      <c r="AH39" s="7">
        <f>IF($D39&gt;0,AH$17*($D39),0)</f>
        <v>6</v>
      </c>
      <c r="AI39" s="7">
        <f>IF($D39&gt;0,AI$17*($D39),0)</f>
        <v>6</v>
      </c>
      <c r="AJ39" s="7"/>
      <c r="AK39" s="7"/>
      <c r="AL39" s="7"/>
      <c r="AM39" s="7"/>
      <c r="AN39" s="7"/>
      <c r="AO39" s="7"/>
      <c r="AP39" s="60">
        <f>IF($D39&gt;0,AP$17*($D39),0)</f>
        <v>4</v>
      </c>
      <c r="AR39" s="45" t="s">
        <v>72</v>
      </c>
      <c r="AS39" s="49">
        <f t="shared" si="7"/>
        <v>6</v>
      </c>
    </row>
    <row r="40" spans="2:45" ht="23.25" x14ac:dyDescent="0.4">
      <c r="B40" s="128" t="s">
        <v>273</v>
      </c>
      <c r="C40" s="87">
        <f>'Controlli e SOA'!C30</f>
        <v>4</v>
      </c>
      <c r="D40" s="89">
        <f t="shared" si="34"/>
        <v>1</v>
      </c>
      <c r="E40" s="53"/>
      <c r="F40" s="59"/>
      <c r="G40" s="7"/>
      <c r="H40" s="7"/>
      <c r="I40" s="7"/>
      <c r="J40" s="7"/>
      <c r="K40" s="7"/>
      <c r="L40" s="7"/>
      <c r="M40" s="7"/>
      <c r="N40" s="7"/>
      <c r="O40" s="7"/>
      <c r="P40" s="7"/>
      <c r="Q40" s="7"/>
      <c r="R40" s="7"/>
      <c r="S40" s="7"/>
      <c r="T40" s="7"/>
      <c r="U40" s="7"/>
      <c r="V40" s="7"/>
      <c r="W40" s="7"/>
      <c r="X40" s="7"/>
      <c r="Y40" s="7"/>
      <c r="Z40" s="7">
        <f>IF($D40&gt;0,Z$17*($D40),0)</f>
        <v>4</v>
      </c>
      <c r="AA40" s="7"/>
      <c r="AB40" s="7"/>
      <c r="AC40" s="7"/>
      <c r="AD40" s="7"/>
      <c r="AE40" s="7"/>
      <c r="AF40" s="7">
        <f t="shared" ref="AF40:AF45" si="44">IF($D40&gt;0,AF$17*($D40),0)</f>
        <v>4</v>
      </c>
      <c r="AG40" s="7"/>
      <c r="AH40" s="7">
        <f t="shared" ref="AH40:AH46" si="45">IF($D40&gt;0,AH$17*($D40),0)</f>
        <v>6</v>
      </c>
      <c r="AI40" s="7"/>
      <c r="AJ40" s="7"/>
      <c r="AK40" s="7"/>
      <c r="AL40" s="7"/>
      <c r="AM40" s="7">
        <f>IF($D40&gt;0,AM$17*($D40),0)</f>
        <v>4</v>
      </c>
      <c r="AN40" s="7"/>
      <c r="AO40" s="7"/>
      <c r="AP40" s="60"/>
      <c r="AR40" s="45" t="s">
        <v>73</v>
      </c>
      <c r="AS40" s="49">
        <f t="shared" si="7"/>
        <v>6</v>
      </c>
    </row>
    <row r="41" spans="2:45" ht="23.25" x14ac:dyDescent="0.4">
      <c r="B41" s="128" t="s">
        <v>274</v>
      </c>
      <c r="C41" s="87">
        <f>'Controlli e SOA'!C31</f>
        <v>4</v>
      </c>
      <c r="D41" s="89">
        <f t="shared" si="34"/>
        <v>1</v>
      </c>
      <c r="E41" s="53"/>
      <c r="F41" s="59">
        <f t="shared" ref="F41:O41" si="46">IF($D41&gt;0,F$17*($D41),0)</f>
        <v>2</v>
      </c>
      <c r="G41" s="7">
        <f t="shared" si="46"/>
        <v>1</v>
      </c>
      <c r="H41" s="7">
        <f t="shared" si="46"/>
        <v>1</v>
      </c>
      <c r="I41" s="7">
        <f t="shared" si="46"/>
        <v>1</v>
      </c>
      <c r="J41" s="7">
        <f t="shared" si="46"/>
        <v>1</v>
      </c>
      <c r="K41" s="7">
        <f t="shared" si="46"/>
        <v>1</v>
      </c>
      <c r="L41" s="7">
        <f t="shared" si="46"/>
        <v>1</v>
      </c>
      <c r="M41" s="7">
        <f t="shared" si="46"/>
        <v>1</v>
      </c>
      <c r="N41" s="7">
        <f t="shared" si="46"/>
        <v>2</v>
      </c>
      <c r="O41" s="7">
        <f t="shared" si="46"/>
        <v>2</v>
      </c>
      <c r="P41" s="7"/>
      <c r="Q41" s="7"/>
      <c r="R41" s="7">
        <f>IF($D41&gt;0,R$17*($D41),0)</f>
        <v>2</v>
      </c>
      <c r="S41" s="7"/>
      <c r="T41" s="7">
        <f>IF($D41&gt;0,T$17*($D41),0)</f>
        <v>4</v>
      </c>
      <c r="U41" s="7"/>
      <c r="V41" s="7"/>
      <c r="W41" s="7"/>
      <c r="X41" s="7"/>
      <c r="Y41" s="7"/>
      <c r="Z41" s="7"/>
      <c r="AA41" s="7">
        <f t="shared" ref="AA41:AE41" si="47">IF($D41&gt;0,AA$17*($D41),0)</f>
        <v>4</v>
      </c>
      <c r="AB41" s="7">
        <f t="shared" si="47"/>
        <v>0</v>
      </c>
      <c r="AC41" s="7">
        <f t="shared" si="47"/>
        <v>4</v>
      </c>
      <c r="AD41" s="7">
        <f t="shared" si="47"/>
        <v>6</v>
      </c>
      <c r="AE41" s="7">
        <f t="shared" si="47"/>
        <v>4</v>
      </c>
      <c r="AF41" s="7">
        <f t="shared" si="44"/>
        <v>4</v>
      </c>
      <c r="AG41" s="7">
        <f t="shared" ref="AG41:AG46" si="48">IF($D41&gt;0,AG$17*($D41),0)</f>
        <v>4</v>
      </c>
      <c r="AH41" s="7">
        <f t="shared" si="45"/>
        <v>6</v>
      </c>
      <c r="AI41" s="7"/>
      <c r="AJ41" s="7"/>
      <c r="AK41" s="7">
        <f t="shared" ref="AK41:AK46" si="49">IF($D41&gt;0,AK$17*($D41),0)</f>
        <v>4</v>
      </c>
      <c r="AL41" s="7">
        <f>IF($D41&gt;0,AL$17*($D41),0)</f>
        <v>4</v>
      </c>
      <c r="AM41" s="7"/>
      <c r="AN41" s="7">
        <f>IF($D41&gt;0,AN$17*($D41),0)</f>
        <v>4</v>
      </c>
      <c r="AO41" s="7">
        <f>IF($D41&gt;0,AO$17*($D41),0)</f>
        <v>4</v>
      </c>
      <c r="AP41" s="60"/>
      <c r="AR41" s="45" t="s">
        <v>74</v>
      </c>
      <c r="AS41" s="49">
        <f t="shared" si="7"/>
        <v>6</v>
      </c>
    </row>
    <row r="42" spans="2:45" ht="23.25" x14ac:dyDescent="0.4">
      <c r="B42" s="128" t="s">
        <v>275</v>
      </c>
      <c r="C42" s="87">
        <f>'Controlli e SOA'!C32</f>
        <v>4</v>
      </c>
      <c r="D42" s="89">
        <f>IF(C42="NA", 0, IF(C42=0,0,5-C42))</f>
        <v>1</v>
      </c>
      <c r="E42" s="53"/>
      <c r="F42" s="59"/>
      <c r="G42" s="7"/>
      <c r="H42" s="7"/>
      <c r="I42" s="7"/>
      <c r="J42" s="7"/>
      <c r="K42" s="7"/>
      <c r="L42" s="7"/>
      <c r="M42" s="7"/>
      <c r="N42" s="7"/>
      <c r="O42" s="7"/>
      <c r="P42" s="7">
        <f t="shared" ref="P42:Q45" si="50">IF($D42&gt;0,P$17*($D42),0)</f>
        <v>4</v>
      </c>
      <c r="Q42" s="7">
        <f t="shared" si="50"/>
        <v>4</v>
      </c>
      <c r="R42" s="7"/>
      <c r="S42" s="7"/>
      <c r="T42" s="7"/>
      <c r="U42" s="7"/>
      <c r="V42" s="7"/>
      <c r="W42" s="7"/>
      <c r="X42" s="7"/>
      <c r="Y42" s="7"/>
      <c r="Z42" s="7">
        <f t="shared" ref="Z42:Z43" si="51">IF($D42&gt;0,Z$17*($D42),0)</f>
        <v>4</v>
      </c>
      <c r="AA42" s="7"/>
      <c r="AB42" s="7">
        <f>IF($D42&gt;0,AB$17*($D42),0)</f>
        <v>0</v>
      </c>
      <c r="AC42" s="7">
        <f>IF($D42&gt;0,AC$17*($D42),0)</f>
        <v>4</v>
      </c>
      <c r="AD42" s="7">
        <f>IF($D42&gt;0,AD$17*($D42),0)</f>
        <v>6</v>
      </c>
      <c r="AE42" s="7">
        <f>IF($D42&gt;0,AE$17*($D42),0)</f>
        <v>4</v>
      </c>
      <c r="AF42" s="7">
        <f t="shared" si="44"/>
        <v>4</v>
      </c>
      <c r="AG42" s="7">
        <f t="shared" si="48"/>
        <v>4</v>
      </c>
      <c r="AH42" s="7">
        <f t="shared" si="45"/>
        <v>6</v>
      </c>
      <c r="AI42" s="7">
        <f t="shared" ref="AI42:AJ45" si="52">IF($D42&gt;0,AI$17*($D42),0)</f>
        <v>6</v>
      </c>
      <c r="AJ42" s="7">
        <f t="shared" si="52"/>
        <v>4</v>
      </c>
      <c r="AK42" s="7">
        <f t="shared" si="49"/>
        <v>4</v>
      </c>
      <c r="AL42" s="7">
        <f>IF($D42&gt;0,AL$17*($D42),0)</f>
        <v>4</v>
      </c>
      <c r="AM42" s="7">
        <f t="shared" ref="AM42:AM47" si="53">IF($D42&gt;0,AM$17*($D42),0)</f>
        <v>4</v>
      </c>
      <c r="AN42" s="7"/>
      <c r="AO42" s="7">
        <f t="shared" ref="AO42:AO46" si="54">IF($D42&gt;0,AO$17*($D42),0)</f>
        <v>4</v>
      </c>
      <c r="AP42" s="60"/>
      <c r="AR42" s="45" t="s">
        <v>75</v>
      </c>
      <c r="AS42" s="49">
        <f t="shared" si="7"/>
        <v>6</v>
      </c>
    </row>
    <row r="43" spans="2:45" ht="23.25" x14ac:dyDescent="0.4">
      <c r="B43" s="128" t="s">
        <v>276</v>
      </c>
      <c r="C43" s="87">
        <f>'Controlli e SOA'!C33</f>
        <v>4</v>
      </c>
      <c r="D43" s="89">
        <f t="shared" si="34"/>
        <v>1</v>
      </c>
      <c r="E43" s="53"/>
      <c r="F43" s="59"/>
      <c r="G43" s="7"/>
      <c r="H43" s="7"/>
      <c r="I43" s="7"/>
      <c r="J43" s="7"/>
      <c r="K43" s="7"/>
      <c r="L43" s="7"/>
      <c r="M43" s="7"/>
      <c r="N43" s="7"/>
      <c r="O43" s="7"/>
      <c r="P43" s="7">
        <f t="shared" si="50"/>
        <v>4</v>
      </c>
      <c r="Q43" s="7">
        <f t="shared" si="50"/>
        <v>4</v>
      </c>
      <c r="R43" s="7"/>
      <c r="S43" s="7"/>
      <c r="T43" s="7"/>
      <c r="U43" s="7"/>
      <c r="V43" s="7"/>
      <c r="W43" s="7"/>
      <c r="X43" s="7"/>
      <c r="Y43" s="7"/>
      <c r="Z43" s="7">
        <f t="shared" si="51"/>
        <v>4</v>
      </c>
      <c r="AA43" s="7"/>
      <c r="AB43" s="7">
        <f t="shared" ref="AB43:AD46" si="55">IF($D43&gt;0,AB$17*($D43),0)</f>
        <v>0</v>
      </c>
      <c r="AC43" s="7">
        <f t="shared" si="55"/>
        <v>4</v>
      </c>
      <c r="AD43" s="7">
        <f t="shared" si="55"/>
        <v>6</v>
      </c>
      <c r="AE43" s="7"/>
      <c r="AF43" s="7">
        <f t="shared" si="44"/>
        <v>4</v>
      </c>
      <c r="AG43" s="7">
        <f t="shared" si="48"/>
        <v>4</v>
      </c>
      <c r="AH43" s="7">
        <f t="shared" si="45"/>
        <v>6</v>
      </c>
      <c r="AI43" s="7">
        <f t="shared" si="52"/>
        <v>6</v>
      </c>
      <c r="AJ43" s="7">
        <f t="shared" si="52"/>
        <v>4</v>
      </c>
      <c r="AK43" s="7">
        <f t="shared" si="49"/>
        <v>4</v>
      </c>
      <c r="AL43" s="7"/>
      <c r="AM43" s="7">
        <f t="shared" si="53"/>
        <v>4</v>
      </c>
      <c r="AN43" s="7"/>
      <c r="AO43" s="7">
        <f t="shared" si="54"/>
        <v>4</v>
      </c>
      <c r="AP43" s="60"/>
      <c r="AR43" s="45" t="s">
        <v>76</v>
      </c>
      <c r="AS43" s="49">
        <f t="shared" si="7"/>
        <v>6</v>
      </c>
    </row>
    <row r="44" spans="2:45" ht="23.25" x14ac:dyDescent="0.4">
      <c r="B44" s="128" t="s">
        <v>277</v>
      </c>
      <c r="C44" s="87">
        <f>'Controlli e SOA'!C34</f>
        <v>4</v>
      </c>
      <c r="D44" s="89">
        <f t="shared" ref="D44:D60" si="56">IF(C44="NA", 0, IF(C44=0,0,5-C44))</f>
        <v>1</v>
      </c>
      <c r="E44" s="53"/>
      <c r="F44" s="59"/>
      <c r="G44" s="7"/>
      <c r="H44" s="7"/>
      <c r="I44" s="7"/>
      <c r="J44" s="7"/>
      <c r="K44" s="7"/>
      <c r="L44" s="7"/>
      <c r="M44" s="7"/>
      <c r="N44" s="7"/>
      <c r="O44" s="7"/>
      <c r="P44" s="7">
        <f t="shared" si="50"/>
        <v>4</v>
      </c>
      <c r="Q44" s="7">
        <f t="shared" si="50"/>
        <v>4</v>
      </c>
      <c r="R44" s="7"/>
      <c r="S44" s="7"/>
      <c r="T44" s="7"/>
      <c r="U44" s="7"/>
      <c r="V44" s="7"/>
      <c r="W44" s="7"/>
      <c r="X44" s="7"/>
      <c r="Y44" s="7"/>
      <c r="Z44" s="7">
        <f>IF($D44&gt;0,Z$17*($D44),0)</f>
        <v>4</v>
      </c>
      <c r="AA44" s="7"/>
      <c r="AB44" s="7">
        <f t="shared" si="55"/>
        <v>0</v>
      </c>
      <c r="AC44" s="7">
        <f t="shared" si="55"/>
        <v>4</v>
      </c>
      <c r="AD44" s="7">
        <f t="shared" si="55"/>
        <v>6</v>
      </c>
      <c r="AE44" s="7"/>
      <c r="AF44" s="7">
        <f t="shared" si="44"/>
        <v>4</v>
      </c>
      <c r="AG44" s="7">
        <f t="shared" si="48"/>
        <v>4</v>
      </c>
      <c r="AH44" s="7">
        <f t="shared" si="45"/>
        <v>6</v>
      </c>
      <c r="AI44" s="7">
        <f t="shared" si="52"/>
        <v>6</v>
      </c>
      <c r="AJ44" s="7">
        <f t="shared" si="52"/>
        <v>4</v>
      </c>
      <c r="AK44" s="7">
        <f t="shared" si="49"/>
        <v>4</v>
      </c>
      <c r="AL44" s="7">
        <f>IF($D44&gt;0,AL$17*($D44),0)</f>
        <v>4</v>
      </c>
      <c r="AM44" s="7">
        <f t="shared" si="53"/>
        <v>4</v>
      </c>
      <c r="AN44" s="7"/>
      <c r="AO44" s="7">
        <f t="shared" si="54"/>
        <v>4</v>
      </c>
      <c r="AP44" s="60"/>
      <c r="AR44" s="45" t="s">
        <v>77</v>
      </c>
      <c r="AS44" s="49">
        <f t="shared" si="7"/>
        <v>6</v>
      </c>
    </row>
    <row r="45" spans="2:45" ht="23.25" x14ac:dyDescent="0.4">
      <c r="B45" s="128" t="s">
        <v>278</v>
      </c>
      <c r="C45" s="87">
        <f>'Controlli e SOA'!C35</f>
        <v>4</v>
      </c>
      <c r="D45" s="89">
        <f t="shared" si="56"/>
        <v>1</v>
      </c>
      <c r="E45" s="53"/>
      <c r="F45" s="59"/>
      <c r="G45" s="7"/>
      <c r="H45" s="7"/>
      <c r="I45" s="7">
        <f>IF($D45&gt;0,I$17*($D45),0)</f>
        <v>1</v>
      </c>
      <c r="J45" s="7"/>
      <c r="K45" s="7"/>
      <c r="L45" s="7"/>
      <c r="M45" s="7"/>
      <c r="N45" s="7"/>
      <c r="O45" s="7"/>
      <c r="P45" s="7">
        <f t="shared" si="50"/>
        <v>4</v>
      </c>
      <c r="Q45" s="7">
        <f t="shared" si="50"/>
        <v>4</v>
      </c>
      <c r="R45" s="7">
        <f>IF($D45&gt;0,R$17*($D45),0)</f>
        <v>2</v>
      </c>
      <c r="S45" s="7"/>
      <c r="T45" s="7"/>
      <c r="U45" s="7"/>
      <c r="V45" s="7"/>
      <c r="W45" s="7"/>
      <c r="X45" s="7"/>
      <c r="Y45" s="7"/>
      <c r="Z45" s="7">
        <f>IF($D45&gt;0,Z$17*($D45),0)</f>
        <v>4</v>
      </c>
      <c r="AA45" s="7">
        <f>IF($D45&gt;0,AA$17*($D45),0)</f>
        <v>4</v>
      </c>
      <c r="AB45" s="7">
        <f t="shared" si="55"/>
        <v>0</v>
      </c>
      <c r="AC45" s="7">
        <f t="shared" si="55"/>
        <v>4</v>
      </c>
      <c r="AD45" s="7">
        <f t="shared" si="55"/>
        <v>6</v>
      </c>
      <c r="AE45" s="7">
        <f>IF($D45&gt;0,AE$17*($D45),0)</f>
        <v>4</v>
      </c>
      <c r="AF45" s="7">
        <f t="shared" si="44"/>
        <v>4</v>
      </c>
      <c r="AG45" s="7">
        <f t="shared" si="48"/>
        <v>4</v>
      </c>
      <c r="AH45" s="7">
        <f t="shared" si="45"/>
        <v>6</v>
      </c>
      <c r="AI45" s="7">
        <f t="shared" si="52"/>
        <v>6</v>
      </c>
      <c r="AJ45" s="7">
        <f t="shared" si="52"/>
        <v>4</v>
      </c>
      <c r="AK45" s="7">
        <f t="shared" si="49"/>
        <v>4</v>
      </c>
      <c r="AL45" s="7">
        <f>IF($D45&gt;0,AL$17*($D45),0)</f>
        <v>4</v>
      </c>
      <c r="AM45" s="7">
        <f t="shared" si="53"/>
        <v>4</v>
      </c>
      <c r="AN45" s="7">
        <f>IF($D45&gt;0,AN$17*($D45),0)</f>
        <v>4</v>
      </c>
      <c r="AO45" s="7">
        <f t="shared" si="54"/>
        <v>4</v>
      </c>
      <c r="AP45" s="60"/>
      <c r="AR45" s="45" t="s">
        <v>78</v>
      </c>
      <c r="AS45" s="49">
        <f t="shared" si="7"/>
        <v>6</v>
      </c>
    </row>
    <row r="46" spans="2:45" ht="23.25" x14ac:dyDescent="0.4">
      <c r="B46" s="128" t="s">
        <v>279</v>
      </c>
      <c r="C46" s="87">
        <f>'Controlli e SOA'!C36</f>
        <v>4</v>
      </c>
      <c r="D46" s="89">
        <f t="shared" si="56"/>
        <v>1</v>
      </c>
      <c r="E46" s="53"/>
      <c r="F46" s="59"/>
      <c r="G46" s="7"/>
      <c r="H46" s="7"/>
      <c r="I46" s="7"/>
      <c r="J46" s="7"/>
      <c r="K46" s="7"/>
      <c r="L46" s="7"/>
      <c r="M46" s="7"/>
      <c r="N46" s="7"/>
      <c r="O46" s="7"/>
      <c r="P46" s="7"/>
      <c r="Q46" s="7">
        <f>IF($D46&gt;0,Q$17*($D46),0)</f>
        <v>4</v>
      </c>
      <c r="R46" s="7"/>
      <c r="S46" s="7"/>
      <c r="T46" s="7"/>
      <c r="U46" s="7">
        <f>IF($D46&gt;0,U$17*($D46),0)</f>
        <v>2</v>
      </c>
      <c r="V46" s="7"/>
      <c r="W46" s="7"/>
      <c r="X46" s="7"/>
      <c r="Y46" s="7"/>
      <c r="Z46" s="7">
        <f t="shared" ref="Z46:Z52" si="57">IF($D46&gt;0,Z$17*($D46),0)</f>
        <v>4</v>
      </c>
      <c r="AA46" s="7"/>
      <c r="AB46" s="7">
        <f t="shared" si="55"/>
        <v>0</v>
      </c>
      <c r="AC46" s="7">
        <f t="shared" si="55"/>
        <v>4</v>
      </c>
      <c r="AD46" s="7">
        <f t="shared" si="55"/>
        <v>6</v>
      </c>
      <c r="AE46" s="7"/>
      <c r="AF46" s="7">
        <f>IF($D46&gt;0,AF$17*($D46),0)</f>
        <v>4</v>
      </c>
      <c r="AG46" s="7">
        <f t="shared" si="48"/>
        <v>4</v>
      </c>
      <c r="AH46" s="7">
        <f t="shared" si="45"/>
        <v>6</v>
      </c>
      <c r="AI46" s="7"/>
      <c r="AJ46" s="7">
        <f>IF($D46&gt;0,AJ$17*($D46),0)</f>
        <v>4</v>
      </c>
      <c r="AK46" s="7">
        <f t="shared" si="49"/>
        <v>4</v>
      </c>
      <c r="AL46" s="7">
        <f>IF($D46&gt;0,AL$17*($D46),0)</f>
        <v>4</v>
      </c>
      <c r="AM46" s="7">
        <f t="shared" si="53"/>
        <v>4</v>
      </c>
      <c r="AN46" s="7"/>
      <c r="AO46" s="7">
        <f t="shared" si="54"/>
        <v>4</v>
      </c>
      <c r="AP46" s="60">
        <f>IF($D46&gt;0,AP$17*($D46),0)</f>
        <v>4</v>
      </c>
      <c r="AR46" s="45" t="s">
        <v>79</v>
      </c>
      <c r="AS46" s="49">
        <f t="shared" si="7"/>
        <v>6</v>
      </c>
    </row>
    <row r="47" spans="2:45" ht="23.25" x14ac:dyDescent="0.4">
      <c r="B47" s="128" t="s">
        <v>280</v>
      </c>
      <c r="C47" s="87">
        <f>'Controlli e SOA'!C37</f>
        <v>4</v>
      </c>
      <c r="D47" s="89">
        <f t="shared" si="56"/>
        <v>1</v>
      </c>
      <c r="E47" s="53"/>
      <c r="F47" s="59"/>
      <c r="G47" s="7"/>
      <c r="H47" s="7"/>
      <c r="I47" s="7"/>
      <c r="J47" s="7"/>
      <c r="K47" s="7"/>
      <c r="L47" s="7"/>
      <c r="M47" s="7"/>
      <c r="N47" s="7"/>
      <c r="O47" s="7"/>
      <c r="P47" s="7">
        <f>IF($D47&gt;0,P$17*($D47),0)</f>
        <v>4</v>
      </c>
      <c r="Q47" s="7">
        <f>IF($D47&gt;0,Q$17*($D47),0)</f>
        <v>4</v>
      </c>
      <c r="R47" s="7">
        <f>IF($D47&gt;0,R$17*($D47),0)</f>
        <v>2</v>
      </c>
      <c r="S47" s="7"/>
      <c r="T47" s="7"/>
      <c r="U47" s="7">
        <f t="shared" ref="U47:U55" si="58">IF($D47&gt;0,U$17*($D47),0)</f>
        <v>2</v>
      </c>
      <c r="V47" s="7"/>
      <c r="W47" s="7"/>
      <c r="X47" s="7"/>
      <c r="Y47" s="7"/>
      <c r="Z47" s="7">
        <f t="shared" si="57"/>
        <v>4</v>
      </c>
      <c r="AA47" s="7"/>
      <c r="AB47" s="7"/>
      <c r="AC47" s="7"/>
      <c r="AD47" s="7"/>
      <c r="AE47" s="7"/>
      <c r="AF47" s="7">
        <f>IF($D47&gt;0,AF$17*($D47),0)</f>
        <v>4</v>
      </c>
      <c r="AG47" s="7">
        <f t="shared" ref="AG47:AK47" si="59">IF($D47&gt;0,AG$17*($D47),0)</f>
        <v>4</v>
      </c>
      <c r="AH47" s="7">
        <f t="shared" si="59"/>
        <v>6</v>
      </c>
      <c r="AI47" s="7">
        <f t="shared" si="59"/>
        <v>6</v>
      </c>
      <c r="AJ47" s="7">
        <f t="shared" si="59"/>
        <v>4</v>
      </c>
      <c r="AK47" s="7">
        <f t="shared" si="59"/>
        <v>4</v>
      </c>
      <c r="AL47" s="7"/>
      <c r="AM47" s="7">
        <f t="shared" si="53"/>
        <v>4</v>
      </c>
      <c r="AN47" s="7"/>
      <c r="AO47" s="7"/>
      <c r="AP47" s="60">
        <f t="shared" ref="AP47:AP55" si="60">IF($D47&gt;0,AP$17*($D47),0)</f>
        <v>4</v>
      </c>
      <c r="AR47" s="45" t="s">
        <v>80</v>
      </c>
      <c r="AS47" s="49">
        <f t="shared" si="7"/>
        <v>6</v>
      </c>
    </row>
    <row r="48" spans="2:45" ht="34.9" x14ac:dyDescent="0.4">
      <c r="B48" s="128" t="s">
        <v>281</v>
      </c>
      <c r="C48" s="87">
        <f>'Controlli e SOA'!C38</f>
        <v>4</v>
      </c>
      <c r="D48" s="89">
        <f t="shared" si="56"/>
        <v>1</v>
      </c>
      <c r="E48" s="53"/>
      <c r="F48" s="59"/>
      <c r="G48" s="7"/>
      <c r="H48" s="7"/>
      <c r="I48" s="7"/>
      <c r="J48" s="7"/>
      <c r="K48" s="7"/>
      <c r="L48" s="7"/>
      <c r="M48" s="7"/>
      <c r="N48" s="7"/>
      <c r="O48" s="7"/>
      <c r="P48" s="7"/>
      <c r="Q48" s="7">
        <f>IF($D48&gt;0,Q$17*($D48),0)</f>
        <v>4</v>
      </c>
      <c r="R48" s="7"/>
      <c r="S48" s="7"/>
      <c r="T48" s="7"/>
      <c r="U48" s="7">
        <f t="shared" si="58"/>
        <v>2</v>
      </c>
      <c r="V48" s="7"/>
      <c r="W48" s="7"/>
      <c r="X48" s="7"/>
      <c r="Y48" s="7">
        <f>IF($D48&gt;0,Y$17*($D48),0)</f>
        <v>2</v>
      </c>
      <c r="Z48" s="7">
        <f t="shared" si="57"/>
        <v>4</v>
      </c>
      <c r="AA48" s="7"/>
      <c r="AB48" s="7"/>
      <c r="AC48" s="7"/>
      <c r="AD48" s="7"/>
      <c r="AE48" s="7"/>
      <c r="AF48" s="7"/>
      <c r="AG48" s="7"/>
      <c r="AH48" s="7">
        <f t="shared" ref="AH48:AJ52" si="61">IF($D48&gt;0,AH$17*($D48),0)</f>
        <v>6</v>
      </c>
      <c r="AI48" s="7">
        <f t="shared" si="61"/>
        <v>6</v>
      </c>
      <c r="AJ48" s="7">
        <f t="shared" si="61"/>
        <v>4</v>
      </c>
      <c r="AK48" s="7"/>
      <c r="AL48" s="7"/>
      <c r="AM48" s="7"/>
      <c r="AN48" s="7"/>
      <c r="AO48" s="7"/>
      <c r="AP48" s="60">
        <f t="shared" si="60"/>
        <v>4</v>
      </c>
      <c r="AR48" s="45" t="s">
        <v>81</v>
      </c>
      <c r="AS48" s="49">
        <f t="shared" si="7"/>
        <v>6</v>
      </c>
    </row>
    <row r="49" spans="2:45" ht="23.25" x14ac:dyDescent="0.4">
      <c r="B49" s="45" t="s">
        <v>188</v>
      </c>
      <c r="C49" s="87">
        <f>'Controlli e SOA'!C39</f>
        <v>4</v>
      </c>
      <c r="D49" s="89">
        <f>IF(C49="NA", 0, IF(C49=0,0,5-C49))</f>
        <v>1</v>
      </c>
      <c r="E49" s="53"/>
      <c r="F49" s="139"/>
      <c r="G49" s="138"/>
      <c r="H49" s="138"/>
      <c r="I49" s="138"/>
      <c r="J49" s="138"/>
      <c r="K49" s="138"/>
      <c r="L49" s="138"/>
      <c r="M49" s="138"/>
      <c r="N49" s="138"/>
      <c r="O49" s="138"/>
      <c r="P49" s="138"/>
      <c r="Q49" s="138"/>
      <c r="R49" s="138"/>
      <c r="S49" s="138"/>
      <c r="T49" s="138"/>
      <c r="U49" s="138"/>
      <c r="V49" s="138"/>
      <c r="W49" s="138"/>
      <c r="X49" s="138"/>
      <c r="Y49" s="138">
        <f>IF($D49&gt;0,Y$17*($D49),0)</f>
        <v>2</v>
      </c>
      <c r="Z49" s="138"/>
      <c r="AA49" s="138"/>
      <c r="AB49" s="138"/>
      <c r="AC49" s="138"/>
      <c r="AD49" s="138"/>
      <c r="AE49" s="138"/>
      <c r="AF49" s="138"/>
      <c r="AG49" s="138">
        <f>IF($D49&gt;0,AG$17*($D49),0)</f>
        <v>4</v>
      </c>
      <c r="AH49" s="138"/>
      <c r="AI49" s="138"/>
      <c r="AJ49" s="138"/>
      <c r="AK49" s="138">
        <f t="shared" ref="AK49:AL51" si="62">IF($D49&gt;0,AK$17*($D49),0)</f>
        <v>4</v>
      </c>
      <c r="AL49" s="138">
        <f t="shared" si="62"/>
        <v>4</v>
      </c>
      <c r="AM49" s="138"/>
      <c r="AN49" s="138"/>
      <c r="AO49" s="138"/>
      <c r="AP49" s="140">
        <f>IF($D49&gt;0,AP$17*($D49),0)</f>
        <v>4</v>
      </c>
      <c r="AR49" s="45" t="s">
        <v>188</v>
      </c>
      <c r="AS49" s="49">
        <f t="shared" si="7"/>
        <v>4</v>
      </c>
    </row>
    <row r="50" spans="2:45" ht="23.25" x14ac:dyDescent="0.4">
      <c r="B50" s="45" t="s">
        <v>203</v>
      </c>
      <c r="C50" s="87" t="str">
        <f>'Controlli e SOA'!C40</f>
        <v>NA</v>
      </c>
      <c r="D50" s="89">
        <f>IF(C50="NA", 0, IF(C50=0,0,5-C50))</f>
        <v>0</v>
      </c>
      <c r="E50" s="53"/>
      <c r="F50" s="139"/>
      <c r="G50" s="138"/>
      <c r="H50" s="138"/>
      <c r="I50" s="138"/>
      <c r="J50" s="138"/>
      <c r="K50" s="138"/>
      <c r="L50" s="138"/>
      <c r="M50" s="138"/>
      <c r="N50" s="138"/>
      <c r="O50" s="138"/>
      <c r="P50" s="138"/>
      <c r="Q50" s="138"/>
      <c r="R50" s="138"/>
      <c r="S50" s="138"/>
      <c r="T50" s="138"/>
      <c r="U50" s="138"/>
      <c r="V50" s="138"/>
      <c r="W50" s="138"/>
      <c r="X50" s="138"/>
      <c r="Y50" s="138"/>
      <c r="Z50" s="138"/>
      <c r="AA50" s="138"/>
      <c r="AB50" s="138">
        <f>IF($D50&gt;0,AB$17*($D50),0)</f>
        <v>0</v>
      </c>
      <c r="AC50" s="138">
        <f>IF($D50&gt;0,AC$17*($D50),0)</f>
        <v>0</v>
      </c>
      <c r="AD50" s="138">
        <f>IF($D50&gt;0,AD$17*($D50),0)</f>
        <v>0</v>
      </c>
      <c r="AE50" s="138">
        <f>IF($D50&gt;0,AE$17*($D50),0)</f>
        <v>0</v>
      </c>
      <c r="AF50" s="138"/>
      <c r="AG50" s="138">
        <f>IF($D50&gt;0,AG$17*($D50),0)</f>
        <v>0</v>
      </c>
      <c r="AH50" s="138"/>
      <c r="AI50" s="138"/>
      <c r="AJ50" s="138"/>
      <c r="AK50" s="138">
        <f t="shared" si="62"/>
        <v>0</v>
      </c>
      <c r="AL50" s="138">
        <f t="shared" si="62"/>
        <v>0</v>
      </c>
      <c r="AM50" s="138"/>
      <c r="AN50" s="138"/>
      <c r="AO50" s="138">
        <f>IF($D50&gt;0,AO$17*($D50),0)</f>
        <v>0</v>
      </c>
      <c r="AP50" s="140">
        <f>IF($D50&gt;0,AP$17*($D50),0)</f>
        <v>0</v>
      </c>
      <c r="AR50" s="45" t="s">
        <v>197</v>
      </c>
      <c r="AS50" s="49">
        <f t="shared" ref="AS50:AS79" si="63">MAX(F50:AP50)</f>
        <v>0</v>
      </c>
    </row>
    <row r="51" spans="2:45" ht="23.25" x14ac:dyDescent="0.4">
      <c r="B51" s="45" t="s">
        <v>202</v>
      </c>
      <c r="C51" s="87" t="str">
        <f>'Controlli e SOA'!C41</f>
        <v>NA</v>
      </c>
      <c r="D51" s="89">
        <f>IF(C51="NA", 0, IF(C51=0,0,5-C51))</f>
        <v>0</v>
      </c>
      <c r="E51" s="53"/>
      <c r="F51" s="139"/>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f t="shared" si="62"/>
        <v>0</v>
      </c>
      <c r="AL51" s="138">
        <f t="shared" si="62"/>
        <v>0</v>
      </c>
      <c r="AM51" s="138"/>
      <c r="AN51" s="138"/>
      <c r="AO51" s="138"/>
      <c r="AP51" s="140">
        <f>IF($D51&gt;0,AP$17*($D51),0)</f>
        <v>0</v>
      </c>
      <c r="AR51" s="45" t="s">
        <v>202</v>
      </c>
      <c r="AS51" s="49">
        <f t="shared" si="63"/>
        <v>0</v>
      </c>
    </row>
    <row r="52" spans="2:45" ht="23.25" x14ac:dyDescent="0.4">
      <c r="B52" s="128" t="s">
        <v>282</v>
      </c>
      <c r="C52" s="87">
        <f>'Controlli e SOA'!C42</f>
        <v>4</v>
      </c>
      <c r="D52" s="89">
        <f t="shared" si="56"/>
        <v>1</v>
      </c>
      <c r="E52" s="53"/>
      <c r="F52" s="139"/>
      <c r="G52" s="138"/>
      <c r="H52" s="138"/>
      <c r="I52" s="138"/>
      <c r="J52" s="138"/>
      <c r="K52" s="138"/>
      <c r="L52" s="138"/>
      <c r="M52" s="138"/>
      <c r="N52" s="138"/>
      <c r="O52" s="138"/>
      <c r="P52" s="138"/>
      <c r="Q52" s="138">
        <f>IF($D52&gt;0,Q$17*($D52),0)</f>
        <v>4</v>
      </c>
      <c r="R52" s="138"/>
      <c r="S52" s="138"/>
      <c r="T52" s="138"/>
      <c r="U52" s="138">
        <f t="shared" si="58"/>
        <v>2</v>
      </c>
      <c r="V52" s="138"/>
      <c r="W52" s="138"/>
      <c r="X52" s="138"/>
      <c r="Y52" s="138">
        <f>IF($D52&gt;0,Y$17*($D52),0)</f>
        <v>2</v>
      </c>
      <c r="Z52" s="138">
        <f t="shared" si="57"/>
        <v>4</v>
      </c>
      <c r="AA52" s="138"/>
      <c r="AB52" s="138"/>
      <c r="AC52" s="138"/>
      <c r="AD52" s="138"/>
      <c r="AE52" s="138"/>
      <c r="AF52" s="138"/>
      <c r="AG52" s="138"/>
      <c r="AH52" s="138">
        <f t="shared" si="61"/>
        <v>6</v>
      </c>
      <c r="AI52" s="138">
        <f t="shared" si="61"/>
        <v>6</v>
      </c>
      <c r="AJ52" s="138">
        <f t="shared" si="61"/>
        <v>4</v>
      </c>
      <c r="AK52" s="138"/>
      <c r="AL52" s="138"/>
      <c r="AM52" s="138">
        <f>IF($D52&gt;0,AM$17*($D52),0)</f>
        <v>4</v>
      </c>
      <c r="AN52" s="138"/>
      <c r="AO52" s="138"/>
      <c r="AP52" s="140">
        <f t="shared" si="60"/>
        <v>4</v>
      </c>
      <c r="AR52" s="45" t="s">
        <v>82</v>
      </c>
      <c r="AS52" s="49">
        <f t="shared" si="63"/>
        <v>6</v>
      </c>
    </row>
    <row r="53" spans="2:45" ht="34.9" x14ac:dyDescent="0.4">
      <c r="B53" s="128" t="s">
        <v>283</v>
      </c>
      <c r="C53" s="87">
        <f>'Controlli e SOA'!C43</f>
        <v>4</v>
      </c>
      <c r="D53" s="89">
        <f t="shared" si="56"/>
        <v>1</v>
      </c>
      <c r="E53" s="53"/>
      <c r="F53" s="59"/>
      <c r="G53" s="7"/>
      <c r="H53" s="7"/>
      <c r="I53" s="7"/>
      <c r="J53" s="7"/>
      <c r="K53" s="7"/>
      <c r="L53" s="7"/>
      <c r="M53" s="7"/>
      <c r="N53" s="7"/>
      <c r="O53" s="7"/>
      <c r="P53" s="7"/>
      <c r="Q53" s="7"/>
      <c r="R53" s="7"/>
      <c r="S53" s="7"/>
      <c r="T53" s="7"/>
      <c r="U53" s="7">
        <f t="shared" si="58"/>
        <v>2</v>
      </c>
      <c r="V53" s="7">
        <f>IF($D53&gt;0,V$17*($D53),0)</f>
        <v>2</v>
      </c>
      <c r="W53" s="7"/>
      <c r="X53" s="7">
        <f>IF($D53&gt;0,X$17*($D53),0)</f>
        <v>2</v>
      </c>
      <c r="Y53" s="7">
        <f>IF($D53&gt;0,Y$17*($D53),0)</f>
        <v>2</v>
      </c>
      <c r="Z53" s="7"/>
      <c r="AA53" s="7"/>
      <c r="AB53" s="7"/>
      <c r="AC53" s="7"/>
      <c r="AD53" s="7"/>
      <c r="AE53" s="7"/>
      <c r="AF53" s="7"/>
      <c r="AG53" s="7"/>
      <c r="AH53" s="7"/>
      <c r="AI53" s="7"/>
      <c r="AJ53" s="7"/>
      <c r="AK53" s="7"/>
      <c r="AL53" s="7"/>
      <c r="AM53" s="7"/>
      <c r="AN53" s="7"/>
      <c r="AO53" s="7">
        <f>IF($D53&gt;0,AO$17*($D53),0)</f>
        <v>4</v>
      </c>
      <c r="AP53" s="60">
        <f t="shared" si="60"/>
        <v>4</v>
      </c>
      <c r="AR53" s="45" t="s">
        <v>83</v>
      </c>
      <c r="AS53" s="49">
        <f t="shared" si="63"/>
        <v>4</v>
      </c>
    </row>
    <row r="54" spans="2:45" ht="34.9" x14ac:dyDescent="0.4">
      <c r="B54" s="128" t="s">
        <v>284</v>
      </c>
      <c r="C54" s="87">
        <f>'Controlli e SOA'!C44</f>
        <v>4</v>
      </c>
      <c r="D54" s="89">
        <f t="shared" si="56"/>
        <v>1</v>
      </c>
      <c r="E54" s="53"/>
      <c r="F54" s="59"/>
      <c r="G54" s="7"/>
      <c r="H54" s="7"/>
      <c r="I54" s="7"/>
      <c r="J54" s="7"/>
      <c r="K54" s="7"/>
      <c r="L54" s="7"/>
      <c r="M54" s="7"/>
      <c r="N54" s="7"/>
      <c r="O54" s="7"/>
      <c r="P54" s="7"/>
      <c r="Q54" s="7"/>
      <c r="R54" s="7"/>
      <c r="S54" s="7"/>
      <c r="T54" s="7"/>
      <c r="U54" s="7">
        <f t="shared" si="58"/>
        <v>2</v>
      </c>
      <c r="V54" s="7"/>
      <c r="W54" s="7"/>
      <c r="X54" s="7"/>
      <c r="Y54" s="7"/>
      <c r="Z54" s="7">
        <f t="shared" ref="Z54" si="64">IF($D54&gt;0,Z$17*($D54),0)</f>
        <v>4</v>
      </c>
      <c r="AA54" s="7"/>
      <c r="AB54" s="7">
        <f>IF($D54&gt;0,AB$17*($D54),0)</f>
        <v>0</v>
      </c>
      <c r="AC54" s="7">
        <f>IF($D54&gt;0,AC$17*($D54),0)</f>
        <v>4</v>
      </c>
      <c r="AD54" s="7">
        <f>IF($D54&gt;0,AD$17*($D54),0)</f>
        <v>6</v>
      </c>
      <c r="AE54" s="7"/>
      <c r="AF54" s="7">
        <f>IF($D54&gt;0,AF$17*($D54),0)</f>
        <v>4</v>
      </c>
      <c r="AG54" s="7">
        <f t="shared" ref="AG54:AG55" si="65">IF($D54&gt;0,AG$17*($D54),0)</f>
        <v>4</v>
      </c>
      <c r="AH54" s="7"/>
      <c r="AI54" s="7"/>
      <c r="AJ54" s="7"/>
      <c r="AK54" s="7">
        <f t="shared" ref="AK54:AK55" si="66">IF($D54&gt;0,AK$17*($D54),0)</f>
        <v>4</v>
      </c>
      <c r="AL54" s="7">
        <f>IF($D54&gt;0,AL$17*($D54),0)</f>
        <v>4</v>
      </c>
      <c r="AM54" s="7">
        <f>IF($D54&gt;0,AM$17*($D54),0)</f>
        <v>4</v>
      </c>
      <c r="AN54" s="7"/>
      <c r="AO54" s="7">
        <f>IF($D54&gt;0,AO$17*($D54),0)</f>
        <v>4</v>
      </c>
      <c r="AP54" s="60">
        <f t="shared" si="60"/>
        <v>4</v>
      </c>
      <c r="AR54" s="45" t="s">
        <v>84</v>
      </c>
      <c r="AS54" s="49">
        <f t="shared" si="63"/>
        <v>6</v>
      </c>
    </row>
    <row r="55" spans="2:45" ht="34.9" x14ac:dyDescent="0.4">
      <c r="B55" s="128" t="s">
        <v>285</v>
      </c>
      <c r="C55" s="87">
        <f>'Controlli e SOA'!C45</f>
        <v>4</v>
      </c>
      <c r="D55" s="89">
        <f t="shared" si="56"/>
        <v>1</v>
      </c>
      <c r="E55" s="53"/>
      <c r="F55" s="59">
        <f>IF($D55&gt;0,F$17*($D55),0)</f>
        <v>2</v>
      </c>
      <c r="G55" s="7"/>
      <c r="H55" s="7"/>
      <c r="I55" s="7"/>
      <c r="J55" s="7">
        <f>IF($D55&gt;0,J$17*($D55),0)</f>
        <v>1</v>
      </c>
      <c r="K55" s="7">
        <f>IF($D55&gt;0,K$17*($D55),0)</f>
        <v>1</v>
      </c>
      <c r="L55" s="7">
        <f>IF($D55&gt;0,L$17*($D55),0)</f>
        <v>1</v>
      </c>
      <c r="M55" s="7"/>
      <c r="N55" s="7"/>
      <c r="O55" s="7"/>
      <c r="P55" s="7"/>
      <c r="Q55" s="7"/>
      <c r="R55" s="7"/>
      <c r="S55" s="7"/>
      <c r="T55" s="7"/>
      <c r="U55" s="7">
        <f t="shared" si="58"/>
        <v>2</v>
      </c>
      <c r="V55" s="7"/>
      <c r="W55" s="7"/>
      <c r="X55" s="7"/>
      <c r="Y55" s="7"/>
      <c r="Z55" s="7">
        <f t="shared" ref="Z55" si="67">IF($D55&gt;0,Z$17*($D55),0)</f>
        <v>4</v>
      </c>
      <c r="AA55" s="7"/>
      <c r="AB55" s="7">
        <f t="shared" ref="AB55:AD55" si="68">IF($D55&gt;0,AB$17*($D55),0)</f>
        <v>0</v>
      </c>
      <c r="AC55" s="7">
        <f t="shared" si="68"/>
        <v>4</v>
      </c>
      <c r="AD55" s="7">
        <f t="shared" si="68"/>
        <v>6</v>
      </c>
      <c r="AE55" s="7">
        <f>IF($D55&gt;0,AE$17*($D55),0)</f>
        <v>4</v>
      </c>
      <c r="AF55" s="7"/>
      <c r="AG55" s="7">
        <f t="shared" si="65"/>
        <v>4</v>
      </c>
      <c r="AH55" s="7">
        <f>IF($D55&gt;0,AH$17*($D55),0)</f>
        <v>6</v>
      </c>
      <c r="AI55" s="7"/>
      <c r="AJ55" s="7"/>
      <c r="AK55" s="7">
        <f t="shared" si="66"/>
        <v>4</v>
      </c>
      <c r="AL55" s="7">
        <f t="shared" ref="AL55:AM55" si="69">IF($D55&gt;0,AL$17*($D55),0)</f>
        <v>4</v>
      </c>
      <c r="AM55" s="7">
        <f t="shared" si="69"/>
        <v>4</v>
      </c>
      <c r="AN55" s="7"/>
      <c r="AO55" s="7">
        <f>IF($D55&gt;0,AO$17*($D55),0)</f>
        <v>4</v>
      </c>
      <c r="AP55" s="60">
        <f t="shared" si="60"/>
        <v>4</v>
      </c>
      <c r="AR55" s="45" t="s">
        <v>85</v>
      </c>
      <c r="AS55" s="49">
        <f t="shared" si="63"/>
        <v>6</v>
      </c>
    </row>
    <row r="56" spans="2:45" ht="23.25" x14ac:dyDescent="0.4">
      <c r="B56" s="128" t="s">
        <v>286</v>
      </c>
      <c r="C56" s="87">
        <f>'Controlli e SOA'!C46</f>
        <v>1</v>
      </c>
      <c r="D56" s="89">
        <f t="shared" si="56"/>
        <v>4</v>
      </c>
      <c r="E56" s="53"/>
      <c r="F56" s="59"/>
      <c r="G56" s="7"/>
      <c r="H56" s="7">
        <f>IF($D56&gt;0,H$17*($D56),0)</f>
        <v>4</v>
      </c>
      <c r="I56" s="7"/>
      <c r="J56" s="7"/>
      <c r="K56" s="7">
        <f>IF($D56&gt;0,K$17*($D56),0)</f>
        <v>4</v>
      </c>
      <c r="L56" s="7">
        <f>IF($D56&gt;0,L$17*($D56),0)</f>
        <v>4</v>
      </c>
      <c r="M56" s="7"/>
      <c r="N56" s="7">
        <f>IF($D56&gt;0,N$17*($D56),0)</f>
        <v>8</v>
      </c>
      <c r="O56" s="7">
        <f>IF($D56&gt;0,O$17*($D56),0)</f>
        <v>8</v>
      </c>
      <c r="P56" s="7"/>
      <c r="Q56" s="7"/>
      <c r="R56" s="7">
        <f>IF($D56&gt;0,R$17*($D56),0)</f>
        <v>8</v>
      </c>
      <c r="S56" s="7"/>
      <c r="T56" s="7"/>
      <c r="U56" s="7">
        <f t="shared" ref="U56:U57" si="70">IF($D56&gt;0,U$17*($D56),0)</f>
        <v>8</v>
      </c>
      <c r="V56" s="7"/>
      <c r="W56" s="7"/>
      <c r="X56" s="7"/>
      <c r="Y56" s="7"/>
      <c r="Z56" s="7">
        <f>IF($D56&gt;0,Z$17*($D56),0)</f>
        <v>16</v>
      </c>
      <c r="AA56" s="7"/>
      <c r="AB56" s="7">
        <f t="shared" ref="AB56:AD56" si="71">IF($D56&gt;0,AB$17*($D56),0)</f>
        <v>0</v>
      </c>
      <c r="AC56" s="7">
        <f t="shared" si="71"/>
        <v>16</v>
      </c>
      <c r="AD56" s="7">
        <f t="shared" si="71"/>
        <v>24</v>
      </c>
      <c r="AE56" s="7"/>
      <c r="AF56" s="7">
        <f>IF($D56&gt;0,AF$17*($D56),0)</f>
        <v>16</v>
      </c>
      <c r="AG56" s="7"/>
      <c r="AH56" s="7">
        <f>IF($D56&gt;0,AH$17*($D56),0)</f>
        <v>24</v>
      </c>
      <c r="AI56" s="7">
        <f>IF($D56&gt;0,AI$17*($D56),0)</f>
        <v>24</v>
      </c>
      <c r="AJ56" s="7"/>
      <c r="AK56" s="7"/>
      <c r="AL56" s="7"/>
      <c r="AM56" s="7">
        <f>IF($D56&gt;0,AM$17*($D56),0)</f>
        <v>16</v>
      </c>
      <c r="AN56" s="7"/>
      <c r="AO56" s="7">
        <f>IF($D56&gt;0,AO$17*($D56),0)</f>
        <v>16</v>
      </c>
      <c r="AP56" s="60">
        <f>IF($D56&gt;0,AP$17*($D56),0)</f>
        <v>16</v>
      </c>
      <c r="AR56" s="45" t="s">
        <v>86</v>
      </c>
      <c r="AS56" s="49">
        <f t="shared" si="63"/>
        <v>24</v>
      </c>
    </row>
    <row r="57" spans="2:45" ht="23.25" x14ac:dyDescent="0.4">
      <c r="B57" s="128" t="s">
        <v>287</v>
      </c>
      <c r="C57" s="87">
        <f>'Controlli e SOA'!C47</f>
        <v>4</v>
      </c>
      <c r="D57" s="89">
        <f t="shared" si="56"/>
        <v>1</v>
      </c>
      <c r="E57" s="53"/>
      <c r="F57" s="59"/>
      <c r="G57" s="7"/>
      <c r="H57" s="7"/>
      <c r="I57" s="7"/>
      <c r="J57" s="7"/>
      <c r="K57" s="7"/>
      <c r="L57" s="7"/>
      <c r="M57" s="7"/>
      <c r="N57" s="7"/>
      <c r="O57" s="7"/>
      <c r="P57" s="7"/>
      <c r="Q57" s="7"/>
      <c r="R57" s="7"/>
      <c r="S57" s="7"/>
      <c r="T57" s="7"/>
      <c r="U57" s="7">
        <f t="shared" si="70"/>
        <v>2</v>
      </c>
      <c r="V57" s="7"/>
      <c r="W57" s="7"/>
      <c r="X57" s="7"/>
      <c r="Y57" s="7"/>
      <c r="Z57" s="7"/>
      <c r="AA57" s="7"/>
      <c r="AB57" s="7"/>
      <c r="AC57" s="7"/>
      <c r="AD57" s="7"/>
      <c r="AE57" s="7"/>
      <c r="AF57" s="7"/>
      <c r="AG57" s="7"/>
      <c r="AH57" s="7"/>
      <c r="AI57" s="7"/>
      <c r="AJ57" s="7"/>
      <c r="AK57" s="7"/>
      <c r="AL57" s="7"/>
      <c r="AM57" s="7"/>
      <c r="AN57" s="7"/>
      <c r="AO57" s="7"/>
      <c r="AP57" s="60">
        <f t="shared" ref="AP57" si="72">IF($D57&gt;0,AP$17*($D57),0)</f>
        <v>4</v>
      </c>
      <c r="AR57" s="45" t="s">
        <v>87</v>
      </c>
      <c r="AS57" s="49">
        <f t="shared" si="63"/>
        <v>4</v>
      </c>
    </row>
    <row r="58" spans="2:45" ht="23.25" x14ac:dyDescent="0.4">
      <c r="B58" s="45" t="s">
        <v>198</v>
      </c>
      <c r="C58" s="87">
        <f>'Controlli e SOA'!C48</f>
        <v>4</v>
      </c>
      <c r="D58" s="89">
        <f>IF(C58="NA", 0, IF(C58=0,0,5-C58))</f>
        <v>1</v>
      </c>
      <c r="E58" s="53"/>
      <c r="F58" s="139"/>
      <c r="G58" s="138"/>
      <c r="H58" s="138"/>
      <c r="I58" s="138"/>
      <c r="J58" s="138"/>
      <c r="K58" s="138"/>
      <c r="L58" s="138"/>
      <c r="M58" s="138"/>
      <c r="N58" s="138"/>
      <c r="O58" s="138"/>
      <c r="P58" s="138"/>
      <c r="Q58" s="138"/>
      <c r="R58" s="138"/>
      <c r="S58" s="138"/>
      <c r="T58" s="138"/>
      <c r="U58" s="138"/>
      <c r="V58" s="138">
        <f>IF($D58&gt;0,V$17*($D58),0)</f>
        <v>2</v>
      </c>
      <c r="W58" s="138"/>
      <c r="X58" s="138"/>
      <c r="Y58" s="138">
        <f>IF($D58&gt;0,Y$17*($D58),0)</f>
        <v>2</v>
      </c>
      <c r="Z58" s="138"/>
      <c r="AA58" s="138"/>
      <c r="AB58" s="138">
        <f t="shared" ref="AB58:AM58" si="73">IF($D58&gt;0,AB$17*($D58),0)</f>
        <v>0</v>
      </c>
      <c r="AC58" s="138">
        <f t="shared" si="73"/>
        <v>4</v>
      </c>
      <c r="AD58" s="138">
        <f t="shared" si="73"/>
        <v>6</v>
      </c>
      <c r="AE58" s="138">
        <f t="shared" si="73"/>
        <v>4</v>
      </c>
      <c r="AF58" s="138">
        <f t="shared" si="73"/>
        <v>4</v>
      </c>
      <c r="AG58" s="138">
        <f t="shared" si="73"/>
        <v>4</v>
      </c>
      <c r="AH58" s="138">
        <f t="shared" si="73"/>
        <v>6</v>
      </c>
      <c r="AI58" s="138">
        <f t="shared" si="73"/>
        <v>6</v>
      </c>
      <c r="AJ58" s="138">
        <f t="shared" si="73"/>
        <v>4</v>
      </c>
      <c r="AK58" s="138">
        <f t="shared" si="73"/>
        <v>4</v>
      </c>
      <c r="AL58" s="138">
        <f t="shared" si="73"/>
        <v>4</v>
      </c>
      <c r="AM58" s="138">
        <f t="shared" si="73"/>
        <v>4</v>
      </c>
      <c r="AN58" s="138"/>
      <c r="AO58" s="138">
        <f>IF($D58&gt;0,AO$17*($D58),0)</f>
        <v>4</v>
      </c>
      <c r="AP58" s="140">
        <f>IF($D58&gt;0,AP$17*($D58),0)</f>
        <v>4</v>
      </c>
      <c r="AR58" s="45" t="s">
        <v>198</v>
      </c>
      <c r="AS58" s="49">
        <f t="shared" si="63"/>
        <v>6</v>
      </c>
    </row>
    <row r="59" spans="2:45" ht="23.25" x14ac:dyDescent="0.4">
      <c r="B59" s="45" t="s">
        <v>189</v>
      </c>
      <c r="C59" s="87">
        <f>'Controlli e SOA'!C49</f>
        <v>4</v>
      </c>
      <c r="D59" s="89">
        <f>IF(C59="NA", 0, IF(C59=0,0,5-C59))</f>
        <v>1</v>
      </c>
      <c r="E59" s="53"/>
      <c r="F59" s="139"/>
      <c r="G59" s="138"/>
      <c r="H59" s="138"/>
      <c r="I59" s="138"/>
      <c r="J59" s="138"/>
      <c r="K59" s="138"/>
      <c r="L59" s="138"/>
      <c r="M59" s="138"/>
      <c r="N59" s="138"/>
      <c r="O59" s="138"/>
      <c r="P59" s="138"/>
      <c r="Q59" s="138"/>
      <c r="R59" s="138"/>
      <c r="S59" s="138"/>
      <c r="T59" s="138"/>
      <c r="U59" s="138"/>
      <c r="V59" s="138"/>
      <c r="W59" s="138"/>
      <c r="X59" s="138"/>
      <c r="Y59" s="138">
        <f>IF($D59&gt;0,Y$17*($D59),0)</f>
        <v>2</v>
      </c>
      <c r="Z59" s="138"/>
      <c r="AA59" s="138"/>
      <c r="AB59" s="138"/>
      <c r="AC59" s="138"/>
      <c r="AD59" s="138"/>
      <c r="AE59" s="138"/>
      <c r="AF59" s="138"/>
      <c r="AG59" s="138">
        <f>IF($D59&gt;0,AG$17*($D59),0)</f>
        <v>4</v>
      </c>
      <c r="AH59" s="138"/>
      <c r="AI59" s="138"/>
      <c r="AJ59" s="138"/>
      <c r="AK59" s="138">
        <f>IF($D59&gt;0,AK$17*($D59),0)</f>
        <v>4</v>
      </c>
      <c r="AL59" s="138">
        <f>IF($D59&gt;0,AL$17*($D59),0)</f>
        <v>4</v>
      </c>
      <c r="AM59" s="138"/>
      <c r="AN59" s="138"/>
      <c r="AO59" s="138"/>
      <c r="AP59" s="140">
        <f>IF($D59&gt;0,AP$17*($D59),0)</f>
        <v>4</v>
      </c>
      <c r="AR59" s="45" t="s">
        <v>189</v>
      </c>
      <c r="AS59" s="49">
        <f t="shared" si="63"/>
        <v>4</v>
      </c>
    </row>
    <row r="60" spans="2:45" ht="34.9" x14ac:dyDescent="0.4">
      <c r="B60" s="128" t="s">
        <v>288</v>
      </c>
      <c r="C60" s="87">
        <f>'Controlli e SOA'!C50</f>
        <v>4</v>
      </c>
      <c r="D60" s="89">
        <f t="shared" si="56"/>
        <v>1</v>
      </c>
      <c r="E60" s="53"/>
      <c r="F60" s="59">
        <f t="shared" ref="F60:F62" si="74">IF($D60&gt;0,F$17*($D60),0)</f>
        <v>2</v>
      </c>
      <c r="G60" s="7">
        <f t="shared" ref="G60:J62" si="75">IF($D60&gt;0,G$17*($D60),0)</f>
        <v>1</v>
      </c>
      <c r="H60" s="7">
        <f t="shared" si="75"/>
        <v>1</v>
      </c>
      <c r="I60" s="7">
        <f t="shared" si="75"/>
        <v>1</v>
      </c>
      <c r="J60" s="7">
        <f t="shared" si="75"/>
        <v>1</v>
      </c>
      <c r="K60" s="7"/>
      <c r="L60" s="7"/>
      <c r="M60" s="7">
        <f t="shared" ref="M60:O62" si="76">IF($D60&gt;0,M$17*($D60),0)</f>
        <v>1</v>
      </c>
      <c r="N60" s="7">
        <f t="shared" si="76"/>
        <v>2</v>
      </c>
      <c r="O60" s="7">
        <f t="shared" si="76"/>
        <v>2</v>
      </c>
      <c r="P60" s="7">
        <f t="shared" ref="P60:Q62" si="77">IF($D60&gt;0,P$17*($D60),0)</f>
        <v>4</v>
      </c>
      <c r="Q60" s="7">
        <f t="shared" si="77"/>
        <v>4</v>
      </c>
      <c r="R60" s="7">
        <f t="shared" ref="R60:R62" si="78">IF($D60&gt;0,R$17*($D60),0)</f>
        <v>2</v>
      </c>
      <c r="S60" s="7">
        <f t="shared" ref="S60" si="79">IF($D60&gt;0,S$17*($D60),0)</f>
        <v>2</v>
      </c>
      <c r="T60" s="7">
        <f t="shared" ref="T60:W60" si="80">IF($D60&gt;0,T$17*($D60),0)</f>
        <v>4</v>
      </c>
      <c r="U60" s="7">
        <f t="shared" si="80"/>
        <v>2</v>
      </c>
      <c r="V60" s="7">
        <f t="shared" si="80"/>
        <v>2</v>
      </c>
      <c r="W60" s="7">
        <f t="shared" si="80"/>
        <v>2</v>
      </c>
      <c r="X60" s="7"/>
      <c r="Y60" s="7"/>
      <c r="Z60" s="7">
        <f t="shared" ref="Z60:AD60" si="81">IF($D60&gt;0,Z$17*($D60),0)</f>
        <v>4</v>
      </c>
      <c r="AA60" s="7">
        <f t="shared" si="81"/>
        <v>4</v>
      </c>
      <c r="AB60" s="7">
        <f t="shared" si="81"/>
        <v>0</v>
      </c>
      <c r="AC60" s="7">
        <f t="shared" si="81"/>
        <v>4</v>
      </c>
      <c r="AD60" s="7">
        <f t="shared" si="81"/>
        <v>6</v>
      </c>
      <c r="AE60" s="7">
        <f t="shared" ref="AE60:AE62" si="82">IF($D60&gt;0,AE$17*($D60),0)</f>
        <v>4</v>
      </c>
      <c r="AF60" s="7">
        <f t="shared" ref="AF60:AI60" si="83">IF($D60&gt;0,AF$17*($D60),0)</f>
        <v>4</v>
      </c>
      <c r="AG60" s="7">
        <f t="shared" si="83"/>
        <v>4</v>
      </c>
      <c r="AH60" s="7">
        <f t="shared" si="83"/>
        <v>6</v>
      </c>
      <c r="AI60" s="7">
        <f t="shared" si="83"/>
        <v>6</v>
      </c>
      <c r="AJ60" s="7">
        <f t="shared" ref="AJ60:AK60" si="84">IF($D60&gt;0,AJ$17*($D60),0)</f>
        <v>4</v>
      </c>
      <c r="AK60" s="7">
        <f t="shared" si="84"/>
        <v>4</v>
      </c>
      <c r="AL60" s="7">
        <f t="shared" ref="AL60:AP60" si="85">IF($D60&gt;0,AL$17*($D60),0)</f>
        <v>4</v>
      </c>
      <c r="AM60" s="7">
        <f t="shared" si="85"/>
        <v>4</v>
      </c>
      <c r="AN60" s="7">
        <f t="shared" si="85"/>
        <v>4</v>
      </c>
      <c r="AO60" s="7">
        <f t="shared" si="85"/>
        <v>4</v>
      </c>
      <c r="AP60" s="60">
        <f t="shared" si="85"/>
        <v>4</v>
      </c>
      <c r="AR60" s="45" t="s">
        <v>88</v>
      </c>
      <c r="AS60" s="49">
        <f t="shared" si="63"/>
        <v>6</v>
      </c>
    </row>
    <row r="61" spans="2:45" ht="34.9" x14ac:dyDescent="0.4">
      <c r="B61" s="45" t="s">
        <v>187</v>
      </c>
      <c r="C61" s="87">
        <f>'Controlli e SOA'!C51</f>
        <v>4</v>
      </c>
      <c r="D61" s="89">
        <f>IF(C61="NA", 0, IF(C61=0,0,5-C61))</f>
        <v>1</v>
      </c>
      <c r="E61" s="53"/>
      <c r="F61" s="139">
        <f t="shared" ref="F61:AP61" si="86">IF($D61&gt;0,F$17*($D61),0)</f>
        <v>2</v>
      </c>
      <c r="G61" s="138">
        <f t="shared" si="86"/>
        <v>1</v>
      </c>
      <c r="H61" s="138">
        <f t="shared" si="86"/>
        <v>1</v>
      </c>
      <c r="I61" s="138">
        <f t="shared" si="86"/>
        <v>1</v>
      </c>
      <c r="J61" s="138">
        <f t="shared" si="86"/>
        <v>1</v>
      </c>
      <c r="K61" s="138">
        <f t="shared" si="86"/>
        <v>1</v>
      </c>
      <c r="L61" s="138">
        <f t="shared" si="86"/>
        <v>1</v>
      </c>
      <c r="M61" s="138">
        <f t="shared" si="86"/>
        <v>1</v>
      </c>
      <c r="N61" s="138">
        <f t="shared" si="86"/>
        <v>2</v>
      </c>
      <c r="O61" s="138">
        <f t="shared" si="86"/>
        <v>2</v>
      </c>
      <c r="P61" s="138">
        <f t="shared" si="86"/>
        <v>4</v>
      </c>
      <c r="Q61" s="138">
        <f t="shared" si="86"/>
        <v>4</v>
      </c>
      <c r="R61" s="138">
        <f t="shared" si="86"/>
        <v>2</v>
      </c>
      <c r="S61" s="138">
        <f t="shared" si="86"/>
        <v>2</v>
      </c>
      <c r="T61" s="138">
        <f t="shared" si="86"/>
        <v>4</v>
      </c>
      <c r="U61" s="138">
        <f t="shared" si="86"/>
        <v>2</v>
      </c>
      <c r="V61" s="138">
        <f t="shared" si="86"/>
        <v>2</v>
      </c>
      <c r="W61" s="138">
        <f t="shared" si="86"/>
        <v>2</v>
      </c>
      <c r="X61" s="138">
        <f t="shared" si="86"/>
        <v>2</v>
      </c>
      <c r="Y61" s="138">
        <f t="shared" si="86"/>
        <v>2</v>
      </c>
      <c r="Z61" s="138">
        <f t="shared" si="86"/>
        <v>4</v>
      </c>
      <c r="AA61" s="138">
        <f t="shared" si="86"/>
        <v>4</v>
      </c>
      <c r="AB61" s="138">
        <f t="shared" si="86"/>
        <v>0</v>
      </c>
      <c r="AC61" s="138">
        <f t="shared" si="86"/>
        <v>4</v>
      </c>
      <c r="AD61" s="138">
        <f t="shared" si="86"/>
        <v>6</v>
      </c>
      <c r="AE61" s="138">
        <f t="shared" si="86"/>
        <v>4</v>
      </c>
      <c r="AF61" s="138">
        <f t="shared" si="86"/>
        <v>4</v>
      </c>
      <c r="AG61" s="138">
        <f t="shared" si="86"/>
        <v>4</v>
      </c>
      <c r="AH61" s="138">
        <f t="shared" si="86"/>
        <v>6</v>
      </c>
      <c r="AI61" s="138">
        <f t="shared" si="86"/>
        <v>6</v>
      </c>
      <c r="AJ61" s="138">
        <f t="shared" si="86"/>
        <v>4</v>
      </c>
      <c r="AK61" s="138">
        <f t="shared" si="86"/>
        <v>4</v>
      </c>
      <c r="AL61" s="138">
        <f t="shared" si="86"/>
        <v>4</v>
      </c>
      <c r="AM61" s="138">
        <f t="shared" si="86"/>
        <v>4</v>
      </c>
      <c r="AN61" s="138">
        <f t="shared" si="86"/>
        <v>4</v>
      </c>
      <c r="AO61" s="138">
        <f t="shared" si="86"/>
        <v>4</v>
      </c>
      <c r="AP61" s="140">
        <f t="shared" si="86"/>
        <v>4</v>
      </c>
      <c r="AR61" s="45" t="s">
        <v>187</v>
      </c>
      <c r="AS61" s="49">
        <f t="shared" si="63"/>
        <v>6</v>
      </c>
    </row>
    <row r="62" spans="2:45" ht="34.9" x14ac:dyDescent="0.4">
      <c r="B62" s="128" t="s">
        <v>289</v>
      </c>
      <c r="C62" s="87">
        <f>'Controlli e SOA'!C52</f>
        <v>4</v>
      </c>
      <c r="D62" s="89">
        <f t="shared" ref="D62:D65" si="87">IF(C62="NA", 0, IF(C62=0,0,5-C62))</f>
        <v>1</v>
      </c>
      <c r="E62" s="53"/>
      <c r="F62" s="139">
        <f t="shared" si="74"/>
        <v>2</v>
      </c>
      <c r="G62" s="7">
        <f t="shared" si="75"/>
        <v>1</v>
      </c>
      <c r="H62" s="7">
        <f t="shared" si="75"/>
        <v>1</v>
      </c>
      <c r="I62" s="7">
        <f t="shared" si="75"/>
        <v>1</v>
      </c>
      <c r="J62" s="7">
        <f t="shared" si="75"/>
        <v>1</v>
      </c>
      <c r="K62" s="7">
        <f t="shared" ref="K62:L62" si="88">IF($D62&gt;0,K$17*($D62),0)</f>
        <v>1</v>
      </c>
      <c r="L62" s="7">
        <f t="shared" si="88"/>
        <v>1</v>
      </c>
      <c r="M62" s="7">
        <f t="shared" si="76"/>
        <v>1</v>
      </c>
      <c r="N62" s="7">
        <f t="shared" si="76"/>
        <v>2</v>
      </c>
      <c r="O62" s="7">
        <f t="shared" si="76"/>
        <v>2</v>
      </c>
      <c r="P62" s="7">
        <f t="shared" si="77"/>
        <v>4</v>
      </c>
      <c r="Q62" s="7">
        <f t="shared" si="77"/>
        <v>4</v>
      </c>
      <c r="R62" s="7">
        <f t="shared" si="78"/>
        <v>2</v>
      </c>
      <c r="S62" s="7"/>
      <c r="T62" s="7">
        <f t="shared" ref="T62" si="89">IF($D62&gt;0,T$17*($D62),0)</f>
        <v>4</v>
      </c>
      <c r="U62" s="7"/>
      <c r="V62" s="7"/>
      <c r="W62" s="7">
        <f>IF($D62&gt;0,W$17*($D62),0)</f>
        <v>2</v>
      </c>
      <c r="X62" s="7"/>
      <c r="Y62" s="7"/>
      <c r="Z62" s="7"/>
      <c r="AA62" s="7">
        <f t="shared" ref="AA62" si="90">IF($D62&gt;0,AA$17*($D62),0)</f>
        <v>4</v>
      </c>
      <c r="AB62" s="7"/>
      <c r="AC62" s="7"/>
      <c r="AD62" s="7"/>
      <c r="AE62" s="7">
        <f t="shared" si="82"/>
        <v>4</v>
      </c>
      <c r="AF62" s="7"/>
      <c r="AG62" s="7"/>
      <c r="AH62" s="7">
        <f>IF($D62&gt;0,AH$17*($D62),0)</f>
        <v>6</v>
      </c>
      <c r="AI62" s="7"/>
      <c r="AJ62" s="7"/>
      <c r="AK62" s="7"/>
      <c r="AL62" s="7"/>
      <c r="AM62" s="7"/>
      <c r="AN62" s="7">
        <f>IF($D62&gt;0,AN$17*($D62),0)</f>
        <v>4</v>
      </c>
      <c r="AO62" s="7"/>
      <c r="AP62" s="60"/>
      <c r="AR62" s="45" t="s">
        <v>89</v>
      </c>
      <c r="AS62" s="49">
        <f t="shared" si="63"/>
        <v>6</v>
      </c>
    </row>
    <row r="63" spans="2:45" ht="23.25" x14ac:dyDescent="0.4">
      <c r="B63" s="45" t="s">
        <v>199</v>
      </c>
      <c r="C63" s="87">
        <f>'Controlli e SOA'!C53</f>
        <v>4</v>
      </c>
      <c r="D63" s="89">
        <f>IF(C63="NA", 0, IF(C63=0,0,5-C63))</f>
        <v>1</v>
      </c>
      <c r="E63" s="53"/>
      <c r="F63" s="139">
        <f t="shared" ref="F63:V63" si="91">IF($D63&gt;0,F$17*($D63),0)</f>
        <v>2</v>
      </c>
      <c r="G63" s="138">
        <f t="shared" si="91"/>
        <v>1</v>
      </c>
      <c r="H63" s="138">
        <f t="shared" si="91"/>
        <v>1</v>
      </c>
      <c r="I63" s="138">
        <f t="shared" si="91"/>
        <v>1</v>
      </c>
      <c r="J63" s="138">
        <f t="shared" si="91"/>
        <v>1</v>
      </c>
      <c r="K63" s="138">
        <f t="shared" si="91"/>
        <v>1</v>
      </c>
      <c r="L63" s="138">
        <f t="shared" si="91"/>
        <v>1</v>
      </c>
      <c r="M63" s="138">
        <f t="shared" si="91"/>
        <v>1</v>
      </c>
      <c r="N63" s="138">
        <f t="shared" si="91"/>
        <v>2</v>
      </c>
      <c r="O63" s="138">
        <f t="shared" si="91"/>
        <v>2</v>
      </c>
      <c r="P63" s="138">
        <f t="shared" si="91"/>
        <v>4</v>
      </c>
      <c r="Q63" s="138">
        <f t="shared" si="91"/>
        <v>4</v>
      </c>
      <c r="R63" s="138">
        <f t="shared" si="91"/>
        <v>2</v>
      </c>
      <c r="S63" s="138">
        <f t="shared" si="91"/>
        <v>2</v>
      </c>
      <c r="T63" s="138">
        <f t="shared" si="91"/>
        <v>4</v>
      </c>
      <c r="U63" s="138">
        <f t="shared" si="91"/>
        <v>2</v>
      </c>
      <c r="V63" s="138">
        <f t="shared" si="91"/>
        <v>2</v>
      </c>
      <c r="W63" s="138">
        <f>IF($D63&gt;0,W$17*($D63),0)</f>
        <v>2</v>
      </c>
      <c r="X63" s="138">
        <f t="shared" ref="X63:AG63" si="92">IF($D63&gt;0,X$17*($D63),0)</f>
        <v>2</v>
      </c>
      <c r="Y63" s="138">
        <f t="shared" si="92"/>
        <v>2</v>
      </c>
      <c r="Z63" s="138">
        <f t="shared" si="92"/>
        <v>4</v>
      </c>
      <c r="AA63" s="138">
        <f t="shared" si="92"/>
        <v>4</v>
      </c>
      <c r="AB63" s="138">
        <f t="shared" si="92"/>
        <v>0</v>
      </c>
      <c r="AC63" s="138">
        <f t="shared" si="92"/>
        <v>4</v>
      </c>
      <c r="AD63" s="138">
        <f t="shared" si="92"/>
        <v>6</v>
      </c>
      <c r="AE63" s="138">
        <f t="shared" si="92"/>
        <v>4</v>
      </c>
      <c r="AF63" s="138">
        <f t="shared" si="92"/>
        <v>4</v>
      </c>
      <c r="AG63" s="138">
        <f t="shared" si="92"/>
        <v>4</v>
      </c>
      <c r="AH63" s="138">
        <f>IF($D63&gt;0,AH$17*($D63),0)</f>
        <v>6</v>
      </c>
      <c r="AI63" s="138">
        <f>IF($D63&gt;0,AI$17*($D63),0)</f>
        <v>6</v>
      </c>
      <c r="AJ63" s="138">
        <f>IF($D63&gt;0,AJ$17*($D63),0)</f>
        <v>4</v>
      </c>
      <c r="AK63" s="138">
        <f>IF($D63&gt;0,AK$17*($D63),0)</f>
        <v>4</v>
      </c>
      <c r="AL63" s="138">
        <f>IF($D63&gt;0,AL$17*($D63),0)</f>
        <v>4</v>
      </c>
      <c r="AM63" s="138">
        <f>IF($D63&gt;0,AM$17*($D63),0)</f>
        <v>4</v>
      </c>
      <c r="AN63" s="138">
        <f>IF($D63&gt;0,AN$17*($D63),0)</f>
        <v>4</v>
      </c>
      <c r="AO63" s="138">
        <f>IF($D63&gt;0,AO$17*($D63),0)</f>
        <v>4</v>
      </c>
      <c r="AP63" s="140">
        <f>IF($D63&gt;0,AP$17*($D63),0)</f>
        <v>4</v>
      </c>
      <c r="AR63" s="45" t="s">
        <v>199</v>
      </c>
      <c r="AS63" s="49">
        <f t="shared" si="63"/>
        <v>6</v>
      </c>
    </row>
    <row r="64" spans="2:45" x14ac:dyDescent="0.4">
      <c r="B64" s="45" t="s">
        <v>201</v>
      </c>
      <c r="C64" s="87">
        <f>'Controlli e SOA'!C54</f>
        <v>4</v>
      </c>
      <c r="D64" s="89">
        <f>IF(C64="NA", 0, IF(C64=0,0,5-C64))</f>
        <v>1</v>
      </c>
      <c r="E64" s="53"/>
      <c r="F64" s="139"/>
      <c r="G64" s="138"/>
      <c r="H64" s="138"/>
      <c r="I64" s="138"/>
      <c r="J64" s="138"/>
      <c r="K64" s="138"/>
      <c r="L64" s="138"/>
      <c r="M64" s="138"/>
      <c r="N64" s="138"/>
      <c r="O64" s="138"/>
      <c r="P64" s="138"/>
      <c r="Q64" s="138"/>
      <c r="R64" s="138"/>
      <c r="S64" s="138"/>
      <c r="T64" s="138"/>
      <c r="U64" s="138"/>
      <c r="V64" s="138"/>
      <c r="W64" s="138"/>
      <c r="X64" s="138"/>
      <c r="Y64" s="138"/>
      <c r="Z64" s="138"/>
      <c r="AA64" s="138"/>
      <c r="AB64" s="138">
        <f>IF($D64&gt;0,AB$17*($D64),0)</f>
        <v>0</v>
      </c>
      <c r="AC64" s="138">
        <f>IF($D64&gt;0,AC$17*($D64),0)</f>
        <v>4</v>
      </c>
      <c r="AD64" s="138">
        <f>IF($D64&gt;0,AD$17*($D64),0)</f>
        <v>6</v>
      </c>
      <c r="AE64" s="138">
        <f>IF($D64&gt;0,AE$17*($D64),0)</f>
        <v>4</v>
      </c>
      <c r="AF64" s="138"/>
      <c r="AG64" s="138">
        <f>IF($D64&gt;0,AG$17*($D64),0)</f>
        <v>4</v>
      </c>
      <c r="AH64" s="138"/>
      <c r="AI64" s="138"/>
      <c r="AJ64" s="138"/>
      <c r="AK64" s="138">
        <f>IF($D64&gt;0,AK$17*($D64),0)</f>
        <v>4</v>
      </c>
      <c r="AL64" s="138">
        <f>IF($D64&gt;0,AL$17*($D64),0)</f>
        <v>4</v>
      </c>
      <c r="AM64" s="138"/>
      <c r="AN64" s="138"/>
      <c r="AO64" s="138">
        <f>IF($D64&gt;0,AO$17*($D64),0)</f>
        <v>4</v>
      </c>
      <c r="AP64" s="140">
        <f>IF($D64&gt;0,AP$17*($D64),0)</f>
        <v>4</v>
      </c>
      <c r="AR64" s="45" t="s">
        <v>201</v>
      </c>
      <c r="AS64" s="49">
        <f t="shared" si="63"/>
        <v>6</v>
      </c>
    </row>
    <row r="65" spans="2:45" ht="23.25" x14ac:dyDescent="0.4">
      <c r="B65" s="133" t="s">
        <v>290</v>
      </c>
      <c r="C65" s="87">
        <f>'Controlli e SOA'!C55</f>
        <v>1</v>
      </c>
      <c r="D65" s="89">
        <f t="shared" si="87"/>
        <v>4</v>
      </c>
      <c r="E65" s="53"/>
      <c r="F65" s="139">
        <f>IF($D65&gt;0,F$17*($D65),0)</f>
        <v>8</v>
      </c>
      <c r="G65" s="138"/>
      <c r="H65" s="138">
        <f>IF($D65&gt;0,H$17*($D65),0)</f>
        <v>4</v>
      </c>
      <c r="I65" s="138"/>
      <c r="J65" s="138"/>
      <c r="K65" s="138">
        <f>IF($D65&gt;0,K$17*($D65),0)</f>
        <v>4</v>
      </c>
      <c r="L65" s="138">
        <f>IF($D65&gt;0,L$17*($D65),0)</f>
        <v>4</v>
      </c>
      <c r="M65" s="138"/>
      <c r="N65" s="138">
        <f>IF($D65&gt;0,N$17*($D65),0)</f>
        <v>8</v>
      </c>
      <c r="O65" s="138">
        <f>IF($D65&gt;0,O$17*($D65),0)</f>
        <v>8</v>
      </c>
      <c r="P65" s="138"/>
      <c r="Q65" s="138"/>
      <c r="R65" s="138">
        <f>IF($D65&gt;0,R$17*($D65),0)</f>
        <v>8</v>
      </c>
      <c r="S65" s="138"/>
      <c r="T65" s="138"/>
      <c r="U65" s="138">
        <f>IF($D65&gt;0,U$17*($D65),0)</f>
        <v>8</v>
      </c>
      <c r="V65" s="138"/>
      <c r="W65" s="138"/>
      <c r="X65" s="138"/>
      <c r="Y65" s="138"/>
      <c r="Z65" s="138">
        <f>IF($D65&gt;0,Z$17*($D65),0)</f>
        <v>16</v>
      </c>
      <c r="AA65" s="138"/>
      <c r="AB65" s="138">
        <f>IF($D65&gt;0,AB$17*($D65),0)</f>
        <v>0</v>
      </c>
      <c r="AC65" s="138">
        <f>IF($D65&gt;0,AC$17*($D65),0)</f>
        <v>16</v>
      </c>
      <c r="AD65" s="138">
        <f>IF($D65&gt;0,AD$17*($D65),0)</f>
        <v>24</v>
      </c>
      <c r="AE65" s="138"/>
      <c r="AF65" s="138">
        <f>IF($D65&gt;0,AF$17*($D65),0)</f>
        <v>16</v>
      </c>
      <c r="AG65" s="138"/>
      <c r="AH65" s="138">
        <f t="shared" ref="AH65:AI65" si="93">IF($D65&gt;0,AH$17*($D65),0)</f>
        <v>24</v>
      </c>
      <c r="AI65" s="138">
        <f t="shared" si="93"/>
        <v>24</v>
      </c>
      <c r="AJ65" s="138"/>
      <c r="AK65" s="138"/>
      <c r="AL65" s="138"/>
      <c r="AM65" s="138">
        <f>IF($D65&gt;0,AM$17*($D65),0)</f>
        <v>16</v>
      </c>
      <c r="AN65" s="138"/>
      <c r="AO65" s="138">
        <f t="shared" ref="AO65" si="94">IF($D65&gt;0,AO$17*($D65),0)</f>
        <v>16</v>
      </c>
      <c r="AP65" s="140">
        <f>IF($D65&gt;0,AP$17*($D65),0)</f>
        <v>16</v>
      </c>
      <c r="AR65" s="154" t="s">
        <v>90</v>
      </c>
      <c r="AS65" s="49">
        <f t="shared" si="63"/>
        <v>24</v>
      </c>
    </row>
    <row r="66" spans="2:45" ht="23.25" x14ac:dyDescent="0.4">
      <c r="B66" s="45" t="s">
        <v>182</v>
      </c>
      <c r="C66" s="87">
        <f>'Controlli e SOA'!C56</f>
        <v>4</v>
      </c>
      <c r="D66" s="89">
        <f>IF(C66="NA", 0, IF(C66=0,0,5-C66))</f>
        <v>1</v>
      </c>
      <c r="E66" s="53"/>
      <c r="F66" s="139"/>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f t="shared" ref="AK66:AL68" si="95">IF($D66&gt;0,AK$17*($D66),0)</f>
        <v>4</v>
      </c>
      <c r="AL66" s="138">
        <f t="shared" si="95"/>
        <v>4</v>
      </c>
      <c r="AM66" s="138"/>
      <c r="AN66" s="138"/>
      <c r="AO66" s="138"/>
      <c r="AP66" s="140"/>
      <c r="AR66" s="154" t="s">
        <v>182</v>
      </c>
      <c r="AS66" s="49">
        <f t="shared" si="63"/>
        <v>4</v>
      </c>
    </row>
    <row r="67" spans="2:45" x14ac:dyDescent="0.4">
      <c r="B67" s="45" t="s">
        <v>191</v>
      </c>
      <c r="C67" s="87">
        <f>'Controlli e SOA'!C57</f>
        <v>4</v>
      </c>
      <c r="D67" s="89">
        <f>IF(C67="NA", 0, IF(C67=0,0,5-C67))</f>
        <v>1</v>
      </c>
      <c r="E67" s="53"/>
      <c r="F67" s="139"/>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f t="shared" si="95"/>
        <v>4</v>
      </c>
      <c r="AL67" s="138">
        <f t="shared" si="95"/>
        <v>4</v>
      </c>
      <c r="AM67" s="138"/>
      <c r="AN67" s="138"/>
      <c r="AO67" s="138"/>
      <c r="AP67" s="140"/>
      <c r="AR67" s="45" t="s">
        <v>191</v>
      </c>
      <c r="AS67" s="49">
        <f t="shared" si="63"/>
        <v>4</v>
      </c>
    </row>
    <row r="68" spans="2:45" ht="23.25" x14ac:dyDescent="0.4">
      <c r="B68" s="45" t="s">
        <v>183</v>
      </c>
      <c r="C68" s="87">
        <f>'Controlli e SOA'!C58</f>
        <v>4</v>
      </c>
      <c r="D68" s="89">
        <f>IF(C68="NA", 0, IF(C68=0,0,5-C68))</f>
        <v>1</v>
      </c>
      <c r="E68" s="53"/>
      <c r="F68" s="139"/>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f t="shared" si="95"/>
        <v>4</v>
      </c>
      <c r="AL68" s="138">
        <f t="shared" si="95"/>
        <v>4</v>
      </c>
      <c r="AM68" s="138"/>
      <c r="AN68" s="138"/>
      <c r="AO68" s="138"/>
      <c r="AP68" s="140"/>
      <c r="AR68" s="45" t="s">
        <v>183</v>
      </c>
      <c r="AS68" s="49">
        <f t="shared" si="63"/>
        <v>4</v>
      </c>
    </row>
    <row r="69" spans="2:45" ht="23.25" x14ac:dyDescent="0.4">
      <c r="B69" s="45" t="s">
        <v>192</v>
      </c>
      <c r="C69" s="87">
        <f>'Controlli e SOA'!C59</f>
        <v>4</v>
      </c>
      <c r="D69" s="89">
        <f>IF(C69="NA", 0, IF(C69=0,0,5-C69))</f>
        <v>1</v>
      </c>
      <c r="E69" s="53"/>
      <c r="F69" s="139"/>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f>IF($D69&gt;0,AK$17*($D69),0)</f>
        <v>4</v>
      </c>
      <c r="AL69" s="138"/>
      <c r="AM69" s="138"/>
      <c r="AN69" s="138"/>
      <c r="AO69" s="138"/>
      <c r="AP69" s="140">
        <f>IF($D69&gt;0,AP$17*($D69),0)</f>
        <v>4</v>
      </c>
      <c r="AR69" s="45" t="s">
        <v>192</v>
      </c>
      <c r="AS69" s="49">
        <f t="shared" si="63"/>
        <v>4</v>
      </c>
    </row>
    <row r="70" spans="2:45" x14ac:dyDescent="0.4">
      <c r="B70" s="45" t="s">
        <v>179</v>
      </c>
      <c r="C70" s="87">
        <f>'Controlli e SOA'!C60</f>
        <v>4</v>
      </c>
      <c r="D70" s="89">
        <f t="shared" ref="D70" si="96">IF(C70="NA", 0, IF(C70=0,0,5-C70))</f>
        <v>1</v>
      </c>
      <c r="E70" s="53"/>
      <c r="F70" s="139"/>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f t="shared" ref="AK70:AK79" si="97">IF($D70&gt;0,AK$17*($D70),0)</f>
        <v>4</v>
      </c>
      <c r="AL70" s="138">
        <f t="shared" ref="AB70:AP75" si="98">IF($D70&gt;0,AL$17*($D70),0)</f>
        <v>4</v>
      </c>
      <c r="AM70" s="138"/>
      <c r="AN70" s="138"/>
      <c r="AO70" s="138"/>
      <c r="AP70" s="140"/>
      <c r="AR70" s="45" t="s">
        <v>179</v>
      </c>
      <c r="AS70" s="49">
        <f t="shared" si="63"/>
        <v>4</v>
      </c>
    </row>
    <row r="71" spans="2:45" ht="23.25" x14ac:dyDescent="0.4">
      <c r="B71" s="45" t="s">
        <v>180</v>
      </c>
      <c r="C71" s="87">
        <f>'Controlli e SOA'!C61</f>
        <v>4</v>
      </c>
      <c r="D71" s="89">
        <f t="shared" ref="D71:D79" si="99">IF(C71="NA", 0, IF(C71=0,0,5-C71))</f>
        <v>1</v>
      </c>
      <c r="E71" s="53"/>
      <c r="F71" s="139"/>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f t="shared" si="97"/>
        <v>4</v>
      </c>
      <c r="AL71" s="138">
        <f t="shared" si="98"/>
        <v>4</v>
      </c>
      <c r="AM71" s="138"/>
      <c r="AN71" s="138"/>
      <c r="AO71" s="138"/>
      <c r="AP71" s="140"/>
      <c r="AR71" s="45" t="s">
        <v>180</v>
      </c>
      <c r="AS71" s="49">
        <f t="shared" si="63"/>
        <v>4</v>
      </c>
    </row>
    <row r="72" spans="2:45" ht="23.25" x14ac:dyDescent="0.4">
      <c r="B72" s="45" t="s">
        <v>181</v>
      </c>
      <c r="C72" s="87">
        <f>'Controlli e SOA'!C62</f>
        <v>4</v>
      </c>
      <c r="D72" s="89">
        <f t="shared" si="99"/>
        <v>1</v>
      </c>
      <c r="E72" s="53"/>
      <c r="F72" s="139"/>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f t="shared" si="97"/>
        <v>4</v>
      </c>
      <c r="AL72" s="138">
        <f t="shared" si="98"/>
        <v>4</v>
      </c>
      <c r="AM72" s="138"/>
      <c r="AN72" s="138"/>
      <c r="AO72" s="138"/>
      <c r="AP72" s="140"/>
      <c r="AR72" s="45" t="s">
        <v>181</v>
      </c>
      <c r="AS72" s="49">
        <f t="shared" si="63"/>
        <v>4</v>
      </c>
    </row>
    <row r="73" spans="2:45" ht="23.25" x14ac:dyDescent="0.4">
      <c r="B73" s="45" t="s">
        <v>184</v>
      </c>
      <c r="C73" s="87">
        <f>'Controlli e SOA'!C63</f>
        <v>4</v>
      </c>
      <c r="D73" s="89">
        <f t="shared" si="99"/>
        <v>1</v>
      </c>
      <c r="E73" s="53"/>
      <c r="F73" s="139"/>
      <c r="G73" s="138"/>
      <c r="H73" s="138"/>
      <c r="I73" s="138"/>
      <c r="J73" s="138"/>
      <c r="K73" s="138"/>
      <c r="L73" s="138"/>
      <c r="M73" s="138"/>
      <c r="N73" s="138"/>
      <c r="O73" s="138"/>
      <c r="P73" s="138"/>
      <c r="Q73" s="138"/>
      <c r="R73" s="138"/>
      <c r="S73" s="138"/>
      <c r="T73" s="138"/>
      <c r="U73" s="138">
        <f t="shared" ref="U73:Y75" si="100">IF($D73&gt;0,U$17*($D73),0)</f>
        <v>2</v>
      </c>
      <c r="V73" s="138">
        <f t="shared" si="100"/>
        <v>2</v>
      </c>
      <c r="W73" s="138">
        <f t="shared" si="100"/>
        <v>2</v>
      </c>
      <c r="X73" s="138">
        <f t="shared" si="100"/>
        <v>2</v>
      </c>
      <c r="Y73" s="138">
        <f t="shared" si="100"/>
        <v>2</v>
      </c>
      <c r="Z73" s="138"/>
      <c r="AA73" s="138"/>
      <c r="AB73" s="138">
        <f t="shared" si="98"/>
        <v>0</v>
      </c>
      <c r="AC73" s="138">
        <f t="shared" si="98"/>
        <v>4</v>
      </c>
      <c r="AD73" s="138">
        <f t="shared" si="98"/>
        <v>6</v>
      </c>
      <c r="AE73" s="138">
        <f t="shared" si="98"/>
        <v>4</v>
      </c>
      <c r="AF73" s="138">
        <f t="shared" si="98"/>
        <v>4</v>
      </c>
      <c r="AG73" s="138">
        <f t="shared" si="98"/>
        <v>4</v>
      </c>
      <c r="AH73" s="138">
        <f t="shared" si="98"/>
        <v>6</v>
      </c>
      <c r="AI73" s="138">
        <f t="shared" si="98"/>
        <v>6</v>
      </c>
      <c r="AJ73" s="138">
        <f t="shared" si="98"/>
        <v>4</v>
      </c>
      <c r="AK73" s="138">
        <f t="shared" si="97"/>
        <v>4</v>
      </c>
      <c r="AL73" s="138">
        <f t="shared" si="98"/>
        <v>4</v>
      </c>
      <c r="AM73" s="138">
        <f t="shared" si="98"/>
        <v>4</v>
      </c>
      <c r="AN73" s="138"/>
      <c r="AO73" s="138">
        <f t="shared" si="98"/>
        <v>4</v>
      </c>
      <c r="AP73" s="140">
        <f t="shared" si="98"/>
        <v>4</v>
      </c>
      <c r="AR73" s="45" t="s">
        <v>184</v>
      </c>
      <c r="AS73" s="49">
        <f t="shared" si="63"/>
        <v>6</v>
      </c>
    </row>
    <row r="74" spans="2:45" ht="23.25" x14ac:dyDescent="0.4">
      <c r="B74" s="45" t="s">
        <v>185</v>
      </c>
      <c r="C74" s="87">
        <f>'Controlli e SOA'!C64</f>
        <v>4</v>
      </c>
      <c r="D74" s="89">
        <f t="shared" si="99"/>
        <v>1</v>
      </c>
      <c r="E74" s="53"/>
      <c r="F74" s="139"/>
      <c r="G74" s="138"/>
      <c r="H74" s="138"/>
      <c r="I74" s="138"/>
      <c r="J74" s="138"/>
      <c r="K74" s="138"/>
      <c r="L74" s="138"/>
      <c r="M74" s="138"/>
      <c r="N74" s="138"/>
      <c r="O74" s="138"/>
      <c r="P74" s="138"/>
      <c r="Q74" s="138"/>
      <c r="R74" s="138"/>
      <c r="S74" s="138"/>
      <c r="T74" s="138"/>
      <c r="U74" s="138">
        <f t="shared" si="100"/>
        <v>2</v>
      </c>
      <c r="V74" s="138">
        <f t="shared" si="100"/>
        <v>2</v>
      </c>
      <c r="W74" s="138">
        <f t="shared" si="100"/>
        <v>2</v>
      </c>
      <c r="X74" s="138">
        <f t="shared" si="100"/>
        <v>2</v>
      </c>
      <c r="Y74" s="138">
        <f t="shared" si="100"/>
        <v>2</v>
      </c>
      <c r="Z74" s="138"/>
      <c r="AA74" s="138"/>
      <c r="AB74" s="138">
        <f t="shared" si="98"/>
        <v>0</v>
      </c>
      <c r="AC74" s="138">
        <f t="shared" si="98"/>
        <v>4</v>
      </c>
      <c r="AD74" s="138">
        <f t="shared" si="98"/>
        <v>6</v>
      </c>
      <c r="AE74" s="138">
        <f t="shared" si="98"/>
        <v>4</v>
      </c>
      <c r="AF74" s="138">
        <f t="shared" si="98"/>
        <v>4</v>
      </c>
      <c r="AG74" s="138">
        <f t="shared" si="98"/>
        <v>4</v>
      </c>
      <c r="AH74" s="138">
        <f t="shared" si="98"/>
        <v>6</v>
      </c>
      <c r="AI74" s="138">
        <f t="shared" si="98"/>
        <v>6</v>
      </c>
      <c r="AJ74" s="138">
        <f t="shared" si="98"/>
        <v>4</v>
      </c>
      <c r="AK74" s="138">
        <f t="shared" si="97"/>
        <v>4</v>
      </c>
      <c r="AL74" s="138">
        <f t="shared" si="98"/>
        <v>4</v>
      </c>
      <c r="AM74" s="138">
        <f t="shared" si="98"/>
        <v>4</v>
      </c>
      <c r="AN74" s="138"/>
      <c r="AO74" s="138">
        <f t="shared" si="98"/>
        <v>4</v>
      </c>
      <c r="AP74" s="140">
        <f t="shared" si="98"/>
        <v>4</v>
      </c>
      <c r="AR74" s="45" t="s">
        <v>185</v>
      </c>
      <c r="AS74" s="49">
        <f t="shared" si="63"/>
        <v>6</v>
      </c>
    </row>
    <row r="75" spans="2:45" ht="34.9" x14ac:dyDescent="0.4">
      <c r="B75" s="45" t="s">
        <v>186</v>
      </c>
      <c r="C75" s="87">
        <f>'Controlli e SOA'!C65</f>
        <v>4</v>
      </c>
      <c r="D75" s="89">
        <f t="shared" si="99"/>
        <v>1</v>
      </c>
      <c r="E75" s="53"/>
      <c r="F75" s="139"/>
      <c r="G75" s="138"/>
      <c r="H75" s="138"/>
      <c r="I75" s="138"/>
      <c r="J75" s="138"/>
      <c r="K75" s="138"/>
      <c r="L75" s="138"/>
      <c r="M75" s="138"/>
      <c r="N75" s="138"/>
      <c r="O75" s="138"/>
      <c r="P75" s="138"/>
      <c r="Q75" s="138"/>
      <c r="R75" s="138"/>
      <c r="S75" s="138"/>
      <c r="T75" s="138"/>
      <c r="U75" s="138"/>
      <c r="V75" s="138">
        <f t="shared" si="100"/>
        <v>2</v>
      </c>
      <c r="W75" s="138">
        <f t="shared" si="100"/>
        <v>2</v>
      </c>
      <c r="X75" s="138">
        <f t="shared" si="100"/>
        <v>2</v>
      </c>
      <c r="Y75" s="138">
        <f t="shared" si="100"/>
        <v>2</v>
      </c>
      <c r="Z75" s="138"/>
      <c r="AA75" s="138"/>
      <c r="AB75" s="138">
        <f t="shared" si="98"/>
        <v>0</v>
      </c>
      <c r="AC75" s="138">
        <f t="shared" si="98"/>
        <v>4</v>
      </c>
      <c r="AD75" s="138">
        <f t="shared" si="98"/>
        <v>6</v>
      </c>
      <c r="AE75" s="138">
        <f t="shared" si="98"/>
        <v>4</v>
      </c>
      <c r="AF75" s="138">
        <f t="shared" si="98"/>
        <v>4</v>
      </c>
      <c r="AG75" s="138">
        <f t="shared" si="98"/>
        <v>4</v>
      </c>
      <c r="AH75" s="138">
        <f t="shared" si="98"/>
        <v>6</v>
      </c>
      <c r="AI75" s="138"/>
      <c r="AJ75" s="138">
        <f t="shared" si="98"/>
        <v>4</v>
      </c>
      <c r="AK75" s="138">
        <f t="shared" si="97"/>
        <v>4</v>
      </c>
      <c r="AL75" s="138">
        <f t="shared" si="98"/>
        <v>4</v>
      </c>
      <c r="AM75" s="138"/>
      <c r="AN75" s="138"/>
      <c r="AO75" s="138">
        <f t="shared" si="98"/>
        <v>4</v>
      </c>
      <c r="AP75" s="140"/>
      <c r="AR75" s="45" t="s">
        <v>186</v>
      </c>
      <c r="AS75" s="49">
        <f t="shared" si="63"/>
        <v>6</v>
      </c>
    </row>
    <row r="76" spans="2:45" x14ac:dyDescent="0.4">
      <c r="B76" s="45" t="s">
        <v>190</v>
      </c>
      <c r="C76" s="87">
        <f>'Controlli e SOA'!C66</f>
        <v>4</v>
      </c>
      <c r="D76" s="89">
        <f t="shared" si="99"/>
        <v>1</v>
      </c>
      <c r="E76" s="53"/>
      <c r="F76" s="139"/>
      <c r="G76" s="138"/>
      <c r="H76" s="138"/>
      <c r="I76" s="138"/>
      <c r="J76" s="138"/>
      <c r="K76" s="138"/>
      <c r="L76" s="138"/>
      <c r="M76" s="138"/>
      <c r="N76" s="138"/>
      <c r="O76" s="138"/>
      <c r="P76" s="138"/>
      <c r="Q76" s="138"/>
      <c r="R76" s="138"/>
      <c r="S76" s="138"/>
      <c r="T76" s="138"/>
      <c r="U76" s="138"/>
      <c r="V76" s="138"/>
      <c r="W76" s="138"/>
      <c r="X76" s="138"/>
      <c r="Y76" s="138"/>
      <c r="Z76" s="138"/>
      <c r="AA76" s="138"/>
      <c r="AB76" s="138">
        <f t="shared" ref="AB76:AP79" si="101">IF($D76&gt;0,AB$17*($D76),0)</f>
        <v>0</v>
      </c>
      <c r="AC76" s="138">
        <f t="shared" si="101"/>
        <v>4</v>
      </c>
      <c r="AD76" s="138">
        <f t="shared" si="101"/>
        <v>6</v>
      </c>
      <c r="AE76" s="138">
        <f t="shared" si="101"/>
        <v>4</v>
      </c>
      <c r="AF76" s="138">
        <f t="shared" si="101"/>
        <v>4</v>
      </c>
      <c r="AG76" s="138">
        <f t="shared" si="101"/>
        <v>4</v>
      </c>
      <c r="AH76" s="138"/>
      <c r="AI76" s="138"/>
      <c r="AJ76" s="138"/>
      <c r="AK76" s="138">
        <f t="shared" si="97"/>
        <v>4</v>
      </c>
      <c r="AL76" s="138">
        <f t="shared" si="101"/>
        <v>4</v>
      </c>
      <c r="AM76" s="138"/>
      <c r="AN76" s="138"/>
      <c r="AO76" s="138"/>
      <c r="AP76" s="140"/>
      <c r="AR76" s="45" t="s">
        <v>190</v>
      </c>
      <c r="AS76" s="49">
        <f t="shared" si="63"/>
        <v>6</v>
      </c>
    </row>
    <row r="77" spans="2:45" ht="23.25" x14ac:dyDescent="0.4">
      <c r="B77" s="45" t="s">
        <v>193</v>
      </c>
      <c r="C77" s="87">
        <f>'Controlli e SOA'!C67</f>
        <v>4</v>
      </c>
      <c r="D77" s="89">
        <f t="shared" si="99"/>
        <v>1</v>
      </c>
      <c r="E77" s="53"/>
      <c r="F77" s="139"/>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f t="shared" si="97"/>
        <v>4</v>
      </c>
      <c r="AL77" s="138"/>
      <c r="AM77" s="138"/>
      <c r="AN77" s="138"/>
      <c r="AO77" s="138"/>
      <c r="AP77" s="140">
        <f t="shared" si="101"/>
        <v>4</v>
      </c>
      <c r="AR77" s="45" t="s">
        <v>193</v>
      </c>
      <c r="AS77" s="49">
        <f t="shared" si="63"/>
        <v>4</v>
      </c>
    </row>
    <row r="78" spans="2:45" x14ac:dyDescent="0.4">
      <c r="B78" s="45" t="s">
        <v>194</v>
      </c>
      <c r="C78" s="87">
        <f>'Controlli e SOA'!C68</f>
        <v>4</v>
      </c>
      <c r="D78" s="89">
        <f t="shared" si="99"/>
        <v>1</v>
      </c>
      <c r="E78" s="53"/>
      <c r="F78" s="139"/>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f t="shared" si="101"/>
        <v>4</v>
      </c>
      <c r="AG78" s="138">
        <f t="shared" si="101"/>
        <v>4</v>
      </c>
      <c r="AH78" s="138"/>
      <c r="AI78" s="138"/>
      <c r="AJ78" s="138"/>
      <c r="AK78" s="138">
        <f t="shared" si="97"/>
        <v>4</v>
      </c>
      <c r="AL78" s="138">
        <f t="shared" si="101"/>
        <v>4</v>
      </c>
      <c r="AM78" s="138"/>
      <c r="AN78" s="138"/>
      <c r="AO78" s="138">
        <f t="shared" si="101"/>
        <v>4</v>
      </c>
      <c r="AP78" s="140">
        <f t="shared" si="101"/>
        <v>4</v>
      </c>
      <c r="AR78" s="45" t="s">
        <v>194</v>
      </c>
      <c r="AS78" s="49">
        <f t="shared" si="63"/>
        <v>4</v>
      </c>
    </row>
    <row r="79" spans="2:45" ht="23.25" x14ac:dyDescent="0.4">
      <c r="B79" s="45" t="s">
        <v>195</v>
      </c>
      <c r="C79" s="87">
        <f>'Controlli e SOA'!C69</f>
        <v>4</v>
      </c>
      <c r="D79" s="89">
        <f t="shared" si="99"/>
        <v>1</v>
      </c>
      <c r="E79" s="53"/>
      <c r="F79" s="139"/>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f t="shared" si="101"/>
        <v>4</v>
      </c>
      <c r="AG79" s="138">
        <f t="shared" si="101"/>
        <v>4</v>
      </c>
      <c r="AH79" s="138"/>
      <c r="AI79" s="138"/>
      <c r="AJ79" s="138"/>
      <c r="AK79" s="138">
        <f t="shared" si="97"/>
        <v>4</v>
      </c>
      <c r="AL79" s="138">
        <f t="shared" ref="AL79:AP79" si="102">IF($D79&gt;0,AL$17*($D79),0)</f>
        <v>4</v>
      </c>
      <c r="AM79" s="138"/>
      <c r="AN79" s="138"/>
      <c r="AO79" s="138">
        <f t="shared" si="102"/>
        <v>4</v>
      </c>
      <c r="AP79" s="140">
        <f t="shared" si="102"/>
        <v>4</v>
      </c>
      <c r="AR79" s="45" t="s">
        <v>195</v>
      </c>
      <c r="AS79" s="49">
        <f t="shared" si="63"/>
        <v>4</v>
      </c>
    </row>
    <row r="80" spans="2:45" ht="13.5" thickBot="1" x14ac:dyDescent="0.45">
      <c r="B80" s="9"/>
      <c r="AR80" s="9"/>
      <c r="AS80" s="9"/>
    </row>
    <row r="81" spans="2:45" ht="13.5" thickBot="1" x14ac:dyDescent="0.45">
      <c r="B81" s="51" t="s">
        <v>2</v>
      </c>
      <c r="E81" s="13"/>
      <c r="F81" s="49">
        <f t="shared" ref="F81:AP81" si="103">MAX(F18:F79)</f>
        <v>8</v>
      </c>
      <c r="G81" s="49">
        <f t="shared" si="103"/>
        <v>1</v>
      </c>
      <c r="H81" s="49">
        <f t="shared" si="103"/>
        <v>4</v>
      </c>
      <c r="I81" s="49">
        <f t="shared" si="103"/>
        <v>1</v>
      </c>
      <c r="J81" s="49">
        <f t="shared" si="103"/>
        <v>1</v>
      </c>
      <c r="K81" s="49">
        <f t="shared" si="103"/>
        <v>4</v>
      </c>
      <c r="L81" s="49">
        <f t="shared" si="103"/>
        <v>4</v>
      </c>
      <c r="M81" s="49">
        <f t="shared" si="103"/>
        <v>1</v>
      </c>
      <c r="N81" s="49">
        <f t="shared" si="103"/>
        <v>8</v>
      </c>
      <c r="O81" s="49">
        <f t="shared" si="103"/>
        <v>8</v>
      </c>
      <c r="P81" s="49">
        <f t="shared" si="103"/>
        <v>4</v>
      </c>
      <c r="Q81" s="49">
        <f t="shared" si="103"/>
        <v>4</v>
      </c>
      <c r="R81" s="49">
        <f t="shared" si="103"/>
        <v>8</v>
      </c>
      <c r="S81" s="49">
        <f t="shared" si="103"/>
        <v>2</v>
      </c>
      <c r="T81" s="49">
        <f t="shared" si="103"/>
        <v>4</v>
      </c>
      <c r="U81" s="49">
        <f t="shared" si="103"/>
        <v>8</v>
      </c>
      <c r="V81" s="49">
        <f t="shared" si="103"/>
        <v>2</v>
      </c>
      <c r="W81" s="49">
        <f t="shared" si="103"/>
        <v>2</v>
      </c>
      <c r="X81" s="49">
        <f t="shared" si="103"/>
        <v>2</v>
      </c>
      <c r="Y81" s="49">
        <f t="shared" si="103"/>
        <v>2</v>
      </c>
      <c r="Z81" s="49">
        <f t="shared" si="103"/>
        <v>16</v>
      </c>
      <c r="AA81" s="49">
        <f t="shared" si="103"/>
        <v>4</v>
      </c>
      <c r="AB81" s="49">
        <f t="shared" si="103"/>
        <v>0</v>
      </c>
      <c r="AC81" s="49">
        <f t="shared" si="103"/>
        <v>16</v>
      </c>
      <c r="AD81" s="49">
        <f t="shared" si="103"/>
        <v>24</v>
      </c>
      <c r="AE81" s="49">
        <f t="shared" si="103"/>
        <v>4</v>
      </c>
      <c r="AF81" s="49">
        <f t="shared" si="103"/>
        <v>16</v>
      </c>
      <c r="AG81" s="49">
        <f t="shared" si="103"/>
        <v>4</v>
      </c>
      <c r="AH81" s="49">
        <f t="shared" si="103"/>
        <v>24</v>
      </c>
      <c r="AI81" s="49">
        <f t="shared" si="103"/>
        <v>24</v>
      </c>
      <c r="AJ81" s="49">
        <f t="shared" si="103"/>
        <v>4</v>
      </c>
      <c r="AK81" s="49">
        <f t="shared" si="103"/>
        <v>4</v>
      </c>
      <c r="AL81" s="49">
        <f t="shared" si="103"/>
        <v>4</v>
      </c>
      <c r="AM81" s="49">
        <f t="shared" si="103"/>
        <v>16</v>
      </c>
      <c r="AN81" s="49">
        <f t="shared" si="103"/>
        <v>4</v>
      </c>
      <c r="AO81" s="49">
        <f t="shared" si="103"/>
        <v>16</v>
      </c>
      <c r="AP81" s="49">
        <f t="shared" si="103"/>
        <v>16</v>
      </c>
      <c r="AQ81" s="10"/>
      <c r="AR81" s="51" t="s">
        <v>2</v>
      </c>
      <c r="AS81" s="50"/>
    </row>
    <row r="82" spans="2:45" ht="13.5" thickBot="1" x14ac:dyDescent="0.45">
      <c r="F82" s="197" t="s">
        <v>96</v>
      </c>
      <c r="G82" s="195"/>
      <c r="H82" s="195"/>
      <c r="I82" s="195"/>
      <c r="J82" s="195"/>
      <c r="K82" s="194" t="s">
        <v>120</v>
      </c>
      <c r="L82" s="195"/>
      <c r="M82" s="195"/>
      <c r="N82" s="198" t="s">
        <v>121</v>
      </c>
      <c r="O82" s="199"/>
      <c r="P82" s="199"/>
      <c r="Q82" s="199"/>
      <c r="R82" s="199"/>
      <c r="S82" s="199"/>
      <c r="T82" s="108" t="s">
        <v>122</v>
      </c>
      <c r="U82" s="194" t="s">
        <v>123</v>
      </c>
      <c r="V82" s="195"/>
      <c r="W82" s="195"/>
      <c r="X82" s="195"/>
      <c r="Y82" s="195"/>
      <c r="Z82" s="195"/>
      <c r="AA82" s="194" t="s">
        <v>124</v>
      </c>
      <c r="AB82" s="195"/>
      <c r="AC82" s="195"/>
      <c r="AD82" s="195"/>
      <c r="AE82" s="195"/>
      <c r="AF82" s="200" t="s">
        <v>125</v>
      </c>
      <c r="AG82" s="201"/>
      <c r="AH82" s="201"/>
      <c r="AI82" s="201"/>
      <c r="AJ82" s="201"/>
      <c r="AK82" s="202"/>
      <c r="AL82" s="194" t="s">
        <v>126</v>
      </c>
      <c r="AM82" s="195"/>
      <c r="AN82" s="195"/>
      <c r="AO82" s="195"/>
      <c r="AP82" s="196"/>
    </row>
    <row r="83" spans="2:45" ht="92.25" thickBot="1" x14ac:dyDescent="0.45">
      <c r="F83" s="75" t="s">
        <v>26</v>
      </c>
      <c r="G83" s="76" t="s">
        <v>27</v>
      </c>
      <c r="H83" s="76" t="s">
        <v>28</v>
      </c>
      <c r="I83" s="76" t="s">
        <v>29</v>
      </c>
      <c r="J83" s="76" t="s">
        <v>30</v>
      </c>
      <c r="K83" s="76" t="s">
        <v>31</v>
      </c>
      <c r="L83" s="76" t="s">
        <v>32</v>
      </c>
      <c r="M83" s="76" t="s">
        <v>167</v>
      </c>
      <c r="N83" s="76" t="s">
        <v>33</v>
      </c>
      <c r="O83" s="76" t="s">
        <v>34</v>
      </c>
      <c r="P83" s="76" t="s">
        <v>35</v>
      </c>
      <c r="Q83" s="76" t="s">
        <v>36</v>
      </c>
      <c r="R83" s="76" t="s">
        <v>37</v>
      </c>
      <c r="S83" s="76" t="s">
        <v>168</v>
      </c>
      <c r="T83" s="76" t="s">
        <v>38</v>
      </c>
      <c r="U83" s="76" t="s">
        <v>39</v>
      </c>
      <c r="V83" s="76" t="s">
        <v>169</v>
      </c>
      <c r="W83" s="76" t="s">
        <v>40</v>
      </c>
      <c r="X83" s="76" t="s">
        <v>41</v>
      </c>
      <c r="Y83" s="76" t="s">
        <v>170</v>
      </c>
      <c r="Z83" s="76" t="s">
        <v>42</v>
      </c>
      <c r="AA83" s="76" t="s">
        <v>43</v>
      </c>
      <c r="AB83" s="76" t="s">
        <v>129</v>
      </c>
      <c r="AC83" s="76" t="s">
        <v>130</v>
      </c>
      <c r="AD83" s="76" t="s">
        <v>131</v>
      </c>
      <c r="AE83" s="76" t="s">
        <v>44</v>
      </c>
      <c r="AF83" s="76" t="s">
        <v>45</v>
      </c>
      <c r="AG83" s="76" t="s">
        <v>46</v>
      </c>
      <c r="AH83" s="76" t="s">
        <v>171</v>
      </c>
      <c r="AI83" s="76" t="s">
        <v>47</v>
      </c>
      <c r="AJ83" s="76" t="s">
        <v>172</v>
      </c>
      <c r="AK83" s="76" t="s">
        <v>177</v>
      </c>
      <c r="AL83" s="76" t="s">
        <v>48</v>
      </c>
      <c r="AM83" s="76" t="s">
        <v>49</v>
      </c>
      <c r="AN83" s="76" t="s">
        <v>50</v>
      </c>
      <c r="AO83" s="76" t="s">
        <v>51</v>
      </c>
      <c r="AP83" s="78" t="s">
        <v>52</v>
      </c>
    </row>
    <row r="84" spans="2:45" x14ac:dyDescent="0.4">
      <c r="F84" s="1">
        <f>F81*F15/F17</f>
        <v>4</v>
      </c>
      <c r="G84" s="1">
        <f>G81*G15/G17</f>
        <v>1</v>
      </c>
      <c r="H84" s="1">
        <f t="shared" ref="H84:AP84" si="104">H81*H15/H17</f>
        <v>4</v>
      </c>
      <c r="I84" s="1">
        <f t="shared" si="104"/>
        <v>1</v>
      </c>
      <c r="J84" s="1">
        <f t="shared" si="104"/>
        <v>1</v>
      </c>
      <c r="K84" s="1">
        <f t="shared" si="104"/>
        <v>4</v>
      </c>
      <c r="L84" s="1">
        <f t="shared" si="104"/>
        <v>4</v>
      </c>
      <c r="M84" s="1">
        <f t="shared" si="104"/>
        <v>1</v>
      </c>
      <c r="N84" s="1">
        <f t="shared" si="104"/>
        <v>8</v>
      </c>
      <c r="O84" s="1">
        <f t="shared" si="104"/>
        <v>8</v>
      </c>
      <c r="P84" s="1">
        <f t="shared" si="104"/>
        <v>2</v>
      </c>
      <c r="Q84" s="1">
        <f t="shared" si="104"/>
        <v>2</v>
      </c>
      <c r="R84" s="1">
        <f t="shared" si="104"/>
        <v>8</v>
      </c>
      <c r="S84" s="1">
        <f t="shared" si="104"/>
        <v>2</v>
      </c>
      <c r="T84" s="1">
        <f t="shared" si="104"/>
        <v>2</v>
      </c>
      <c r="U84" s="1">
        <f t="shared" si="104"/>
        <v>8</v>
      </c>
      <c r="V84" s="1">
        <f t="shared" si="104"/>
        <v>2</v>
      </c>
      <c r="W84" s="1">
        <f t="shared" si="104"/>
        <v>2</v>
      </c>
      <c r="X84" s="1">
        <f t="shared" si="104"/>
        <v>2</v>
      </c>
      <c r="Y84" s="1">
        <f t="shared" si="104"/>
        <v>2</v>
      </c>
      <c r="Z84" s="1">
        <f t="shared" si="104"/>
        <v>8</v>
      </c>
      <c r="AA84" s="1">
        <f t="shared" si="104"/>
        <v>2</v>
      </c>
      <c r="AB84" s="1" t="str">
        <f>IF(AB15=0,"NA",AB81*AB15/AB17)</f>
        <v>NA</v>
      </c>
      <c r="AC84" s="1">
        <f t="shared" si="104"/>
        <v>8</v>
      </c>
      <c r="AD84" s="1">
        <f t="shared" si="104"/>
        <v>12</v>
      </c>
      <c r="AE84" s="1">
        <f t="shared" si="104"/>
        <v>2</v>
      </c>
      <c r="AF84" s="1">
        <f t="shared" si="104"/>
        <v>8</v>
      </c>
      <c r="AG84" s="1">
        <f t="shared" si="104"/>
        <v>2</v>
      </c>
      <c r="AH84" s="1">
        <f t="shared" si="104"/>
        <v>12</v>
      </c>
      <c r="AI84" s="1">
        <f t="shared" si="104"/>
        <v>12</v>
      </c>
      <c r="AJ84" s="1">
        <f t="shared" si="104"/>
        <v>2</v>
      </c>
      <c r="AK84" s="1">
        <f t="shared" si="104"/>
        <v>2</v>
      </c>
      <c r="AL84" s="1">
        <f t="shared" si="104"/>
        <v>2</v>
      </c>
      <c r="AM84" s="1">
        <f t="shared" si="104"/>
        <v>8</v>
      </c>
      <c r="AN84" s="1">
        <f t="shared" si="104"/>
        <v>2</v>
      </c>
      <c r="AO84" s="1">
        <f t="shared" si="104"/>
        <v>8</v>
      </c>
      <c r="AP84" s="1">
        <f t="shared" si="104"/>
        <v>8</v>
      </c>
    </row>
    <row r="86" spans="2:45" x14ac:dyDescent="0.4">
      <c r="AM86" s="8"/>
    </row>
  </sheetData>
  <mergeCells count="15">
    <mergeCell ref="E9:G9"/>
    <mergeCell ref="AL13:AP13"/>
    <mergeCell ref="F13:J13"/>
    <mergeCell ref="K13:M13"/>
    <mergeCell ref="AF13:AK13"/>
    <mergeCell ref="AA13:AE13"/>
    <mergeCell ref="U13:Z13"/>
    <mergeCell ref="N13:S13"/>
    <mergeCell ref="AL82:AP82"/>
    <mergeCell ref="F82:J82"/>
    <mergeCell ref="K82:M82"/>
    <mergeCell ref="U82:Z82"/>
    <mergeCell ref="AA82:AE82"/>
    <mergeCell ref="N82:S82"/>
    <mergeCell ref="AF82:AK82"/>
  </mergeCells>
  <conditionalFormatting sqref="AS18:AS79 F81:AO81">
    <cfRule type="cellIs" dxfId="1544" priority="5233" operator="equal">
      <formula>0</formula>
    </cfRule>
    <cfRule type="cellIs" dxfId="1543" priority="5242" operator="greaterThan">
      <formula>39</formula>
    </cfRule>
    <cfRule type="cellIs" dxfId="1542" priority="5243" operator="between">
      <formula>21</formula>
      <formula>40</formula>
    </cfRule>
    <cfRule type="cellIs" dxfId="1541" priority="5244" operator="lessThan">
      <formula>21</formula>
    </cfRule>
  </conditionalFormatting>
  <conditionalFormatting sqref="AL18:AP20 AL22:AP22 AL24:AP48 AL52:AP57 AL60:AP60 AL62:AP62 F62:R62 AL65:AP65 T62:AJ62 F18:AJ20 F22:AJ22 F24:AJ48 F52:AJ57 F60:AJ60 F65:AJ65">
    <cfRule type="cellIs" dxfId="1540" priority="5234" operator="equal">
      <formula>0</formula>
    </cfRule>
    <cfRule type="cellIs" dxfId="1539" priority="5235" operator="lessThan">
      <formula>21</formula>
    </cfRule>
    <cfRule type="cellIs" dxfId="1538" priority="5236" operator="between">
      <formula>21</formula>
      <formula>40</formula>
    </cfRule>
    <cfRule type="cellIs" dxfId="1537" priority="5237" operator="greaterThan">
      <formula>39</formula>
    </cfRule>
  </conditionalFormatting>
  <conditionalFormatting sqref="S62">
    <cfRule type="cellIs" dxfId="1536" priority="5229" operator="equal">
      <formula>0</formula>
    </cfRule>
    <cfRule type="cellIs" dxfId="1535" priority="5230" operator="lessThan">
      <formula>21</formula>
    </cfRule>
    <cfRule type="cellIs" dxfId="1534" priority="5231" operator="between">
      <formula>21</formula>
      <formula>40</formula>
    </cfRule>
    <cfRule type="cellIs" dxfId="1533" priority="5232" operator="greaterThan">
      <formula>39</formula>
    </cfRule>
  </conditionalFormatting>
  <conditionalFormatting sqref="AK18:AK20 AK22 AK24:AK48 AK52:AK57 AK60 AK62 T58:U58 T59:X59 T49:X49 T73:T75 T76:Y79 T66:Y72 T23:AA23 T50:AA51 Z58:AA59 Z49:AA49 Z66:AA79 T64:AA64 T21:AJ21 T63:AJ63 T61:AJ61 AD23:AJ23 AD51:AJ51 AD77:AJ77 AD66:AJ72">
    <cfRule type="cellIs" dxfId="1532" priority="5217" operator="equal">
      <formula>0</formula>
    </cfRule>
    <cfRule type="cellIs" dxfId="1531" priority="5218" operator="lessThan">
      <formula>7</formula>
    </cfRule>
    <cfRule type="cellIs" dxfId="1530" priority="5219" operator="between">
      <formula>7</formula>
      <formula>14.99</formula>
    </cfRule>
    <cfRule type="cellIs" dxfId="1529" priority="5220" operator="greaterThan">
      <formula>15</formula>
    </cfRule>
  </conditionalFormatting>
  <conditionalFormatting sqref="AK65">
    <cfRule type="cellIs" dxfId="1528" priority="5213" operator="equal">
      <formula>0</formula>
    </cfRule>
    <cfRule type="cellIs" dxfId="1527" priority="5214" operator="lessThan">
      <formula>7</formula>
    </cfRule>
    <cfRule type="cellIs" dxfId="1526" priority="5215" operator="between">
      <formula>7</formula>
      <formula>14.99</formula>
    </cfRule>
    <cfRule type="cellIs" dxfId="1525" priority="5216" operator="greaterThan">
      <formula>15</formula>
    </cfRule>
  </conditionalFormatting>
  <conditionalFormatting sqref="F51:R51">
    <cfRule type="cellIs" dxfId="1524" priority="5025" operator="equal">
      <formula>0</formula>
    </cfRule>
    <cfRule type="cellIs" dxfId="1523" priority="5026" operator="lessThan">
      <formula>7</formula>
    </cfRule>
    <cfRule type="cellIs" dxfId="1522" priority="5027" operator="between">
      <formula>7</formula>
      <formula>14.99</formula>
    </cfRule>
    <cfRule type="cellIs" dxfId="1521" priority="5028" operator="greaterThan">
      <formula>15</formula>
    </cfRule>
  </conditionalFormatting>
  <conditionalFormatting sqref="F76:R76">
    <cfRule type="cellIs" dxfId="1520" priority="4885" operator="equal">
      <formula>0</formula>
    </cfRule>
    <cfRule type="cellIs" dxfId="1519" priority="4886" operator="lessThan">
      <formula>7</formula>
    </cfRule>
    <cfRule type="cellIs" dxfId="1518" priority="4887" operator="between">
      <formula>7</formula>
      <formula>14.99</formula>
    </cfRule>
    <cfRule type="cellIs" dxfId="1517" priority="4888" operator="greaterThan">
      <formula>15</formula>
    </cfRule>
  </conditionalFormatting>
  <conditionalFormatting sqref="F49:R49">
    <cfRule type="cellIs" dxfId="1516" priority="4869" operator="equal">
      <formula>0</formula>
    </cfRule>
    <cfRule type="cellIs" dxfId="1515" priority="4870" operator="lessThan">
      <formula>7</formula>
    </cfRule>
    <cfRule type="cellIs" dxfId="1514" priority="4871" operator="between">
      <formula>7</formula>
      <formula>14.99</formula>
    </cfRule>
    <cfRule type="cellIs" dxfId="1513" priority="4872" operator="greaterThan">
      <formula>15</formula>
    </cfRule>
  </conditionalFormatting>
  <conditionalFormatting sqref="F58:R58">
    <cfRule type="cellIs" dxfId="1512" priority="4989" operator="equal">
      <formula>0</formula>
    </cfRule>
    <cfRule type="cellIs" dxfId="1511" priority="4990" operator="lessThan">
      <formula>7</formula>
    </cfRule>
    <cfRule type="cellIs" dxfId="1510" priority="4991" operator="between">
      <formula>7</formula>
      <formula>14.99</formula>
    </cfRule>
    <cfRule type="cellIs" dxfId="1509" priority="4992" operator="greaterThan">
      <formula>15</formula>
    </cfRule>
  </conditionalFormatting>
  <conditionalFormatting sqref="F50:R50">
    <cfRule type="cellIs" dxfId="1508" priority="4981" operator="equal">
      <formula>0</formula>
    </cfRule>
    <cfRule type="cellIs" dxfId="1507" priority="4982" operator="lessThan">
      <formula>7</formula>
    </cfRule>
    <cfRule type="cellIs" dxfId="1506" priority="4983" operator="between">
      <formula>7</formula>
      <formula>14.99</formula>
    </cfRule>
    <cfRule type="cellIs" dxfId="1505" priority="4984" operator="greaterThan">
      <formula>15</formula>
    </cfRule>
  </conditionalFormatting>
  <conditionalFormatting sqref="F79:R79">
    <cfRule type="cellIs" dxfId="1504" priority="4965" operator="equal">
      <formula>0</formula>
    </cfRule>
    <cfRule type="cellIs" dxfId="1503" priority="4966" operator="lessThan">
      <formula>7</formula>
    </cfRule>
    <cfRule type="cellIs" dxfId="1502" priority="4967" operator="between">
      <formula>7</formula>
      <formula>14.99</formula>
    </cfRule>
    <cfRule type="cellIs" dxfId="1501" priority="4968" operator="greaterThan">
      <formula>15</formula>
    </cfRule>
  </conditionalFormatting>
  <conditionalFormatting sqref="F78:R78">
    <cfRule type="cellIs" dxfId="1500" priority="4949" operator="equal">
      <formula>0</formula>
    </cfRule>
    <cfRule type="cellIs" dxfId="1499" priority="4950" operator="lessThan">
      <formula>7</formula>
    </cfRule>
    <cfRule type="cellIs" dxfId="1498" priority="4951" operator="between">
      <formula>7</formula>
      <formula>14.99</formula>
    </cfRule>
    <cfRule type="cellIs" dxfId="1497" priority="4952" operator="greaterThan">
      <formula>15</formula>
    </cfRule>
  </conditionalFormatting>
  <conditionalFormatting sqref="F77:R77">
    <cfRule type="cellIs" dxfId="1496" priority="4933" operator="equal">
      <formula>0</formula>
    </cfRule>
    <cfRule type="cellIs" dxfId="1495" priority="4934" operator="lessThan">
      <formula>7</formula>
    </cfRule>
    <cfRule type="cellIs" dxfId="1494" priority="4935" operator="between">
      <formula>7</formula>
      <formula>14.99</formula>
    </cfRule>
    <cfRule type="cellIs" dxfId="1493" priority="4936" operator="greaterThan">
      <formula>15</formula>
    </cfRule>
  </conditionalFormatting>
  <conditionalFormatting sqref="F69:R69">
    <cfRule type="cellIs" dxfId="1492" priority="4917" operator="equal">
      <formula>0</formula>
    </cfRule>
    <cfRule type="cellIs" dxfId="1491" priority="4918" operator="lessThan">
      <formula>7</formula>
    </cfRule>
    <cfRule type="cellIs" dxfId="1490" priority="4919" operator="between">
      <formula>7</formula>
      <formula>14.99</formula>
    </cfRule>
    <cfRule type="cellIs" dxfId="1489" priority="4920" operator="greaterThan">
      <formula>15</formula>
    </cfRule>
  </conditionalFormatting>
  <conditionalFormatting sqref="F67:R67">
    <cfRule type="cellIs" dxfId="1488" priority="4901" operator="equal">
      <formula>0</formula>
    </cfRule>
    <cfRule type="cellIs" dxfId="1487" priority="4902" operator="lessThan">
      <formula>7</formula>
    </cfRule>
    <cfRule type="cellIs" dxfId="1486" priority="4903" operator="between">
      <formula>7</formula>
      <formula>14.99</formula>
    </cfRule>
    <cfRule type="cellIs" dxfId="1485" priority="4904" operator="greaterThan">
      <formula>15</formula>
    </cfRule>
  </conditionalFormatting>
  <conditionalFormatting sqref="F59:R59">
    <cfRule type="cellIs" dxfId="1484" priority="4877" operator="equal">
      <formula>0</formula>
    </cfRule>
    <cfRule type="cellIs" dxfId="1483" priority="4878" operator="lessThan">
      <formula>7</formula>
    </cfRule>
    <cfRule type="cellIs" dxfId="1482" priority="4879" operator="between">
      <formula>7</formula>
      <formula>14.99</formula>
    </cfRule>
    <cfRule type="cellIs" dxfId="1481" priority="4880" operator="greaterThan">
      <formula>15</formula>
    </cfRule>
  </conditionalFormatting>
  <conditionalFormatting sqref="H61:R61">
    <cfRule type="cellIs" dxfId="1480" priority="4853" operator="equal">
      <formula>0</formula>
    </cfRule>
    <cfRule type="cellIs" dxfId="1479" priority="4854" operator="lessThan">
      <formula>7</formula>
    </cfRule>
    <cfRule type="cellIs" dxfId="1478" priority="4855" operator="between">
      <formula>7</formula>
      <formula>14.99</formula>
    </cfRule>
    <cfRule type="cellIs" dxfId="1477" priority="4856" operator="greaterThan">
      <formula>15</formula>
    </cfRule>
  </conditionalFormatting>
  <conditionalFormatting sqref="AC58">
    <cfRule type="cellIs" dxfId="1476" priority="613" operator="equal">
      <formula>0</formula>
    </cfRule>
    <cfRule type="cellIs" dxfId="1475" priority="614" operator="lessThan">
      <formula>7</formula>
    </cfRule>
    <cfRule type="cellIs" dxfId="1474" priority="615" operator="between">
      <formula>7</formula>
      <formula>14.99</formula>
    </cfRule>
    <cfRule type="cellIs" dxfId="1473" priority="616" operator="greaterThan">
      <formula>15</formula>
    </cfRule>
  </conditionalFormatting>
  <conditionalFormatting sqref="AE58">
    <cfRule type="cellIs" dxfId="1472" priority="597" operator="equal">
      <formula>0</formula>
    </cfRule>
    <cfRule type="cellIs" dxfId="1471" priority="598" operator="lessThan">
      <formula>7</formula>
    </cfRule>
    <cfRule type="cellIs" dxfId="1470" priority="599" operator="between">
      <formula>7</formula>
      <formula>14.99</formula>
    </cfRule>
    <cfRule type="cellIs" dxfId="1469" priority="600" operator="greaterThan">
      <formula>15</formula>
    </cfRule>
  </conditionalFormatting>
  <conditionalFormatting sqref="AE58">
    <cfRule type="cellIs" dxfId="1468" priority="593" operator="equal">
      <formula>0</formula>
    </cfRule>
    <cfRule type="cellIs" dxfId="1467" priority="594" operator="lessThan">
      <formula>7</formula>
    </cfRule>
    <cfRule type="cellIs" dxfId="1466" priority="595" operator="between">
      <formula>7</formula>
      <formula>14.99</formula>
    </cfRule>
    <cfRule type="cellIs" dxfId="1465" priority="596" operator="greaterThan">
      <formula>15</formula>
    </cfRule>
  </conditionalFormatting>
  <conditionalFormatting sqref="AG58">
    <cfRule type="cellIs" dxfId="1464" priority="577" operator="equal">
      <formula>0</formula>
    </cfRule>
    <cfRule type="cellIs" dxfId="1463" priority="578" operator="lessThan">
      <formula>7</formula>
    </cfRule>
    <cfRule type="cellIs" dxfId="1462" priority="579" operator="between">
      <formula>7</formula>
      <formula>14.99</formula>
    </cfRule>
    <cfRule type="cellIs" dxfId="1461" priority="580" operator="greaterThan">
      <formula>15</formula>
    </cfRule>
  </conditionalFormatting>
  <conditionalFormatting sqref="F74:R74">
    <cfRule type="cellIs" dxfId="1460" priority="4833" operator="equal">
      <formula>0</formula>
    </cfRule>
    <cfRule type="cellIs" dxfId="1459" priority="4834" operator="lessThan">
      <formula>7</formula>
    </cfRule>
    <cfRule type="cellIs" dxfId="1458" priority="4835" operator="between">
      <formula>7</formula>
      <formula>14.99</formula>
    </cfRule>
    <cfRule type="cellIs" dxfId="1457" priority="4836" operator="greaterThan">
      <formula>15</formula>
    </cfRule>
  </conditionalFormatting>
  <conditionalFormatting sqref="AE75">
    <cfRule type="cellIs" dxfId="1456" priority="1273" operator="equal">
      <formula>0</formula>
    </cfRule>
    <cfRule type="cellIs" dxfId="1455" priority="1274" operator="lessThan">
      <formula>7</formula>
    </cfRule>
    <cfRule type="cellIs" dxfId="1454" priority="1275" operator="between">
      <formula>7</formula>
      <formula>14.99</formula>
    </cfRule>
    <cfRule type="cellIs" dxfId="1453" priority="1276" operator="greaterThan">
      <formula>15</formula>
    </cfRule>
  </conditionalFormatting>
  <conditionalFormatting sqref="AP49">
    <cfRule type="cellIs" dxfId="1452" priority="1213" operator="equal">
      <formula>0</formula>
    </cfRule>
    <cfRule type="cellIs" dxfId="1451" priority="1214" operator="lessThan">
      <formula>7</formula>
    </cfRule>
    <cfRule type="cellIs" dxfId="1450" priority="1215" operator="between">
      <formula>7</formula>
      <formula>14.99</formula>
    </cfRule>
    <cfRule type="cellIs" dxfId="1449" priority="1216" operator="greaterThan">
      <formula>15</formula>
    </cfRule>
  </conditionalFormatting>
  <conditionalFormatting sqref="Y59">
    <cfRule type="cellIs" dxfId="1448" priority="1133" operator="equal">
      <formula>0</formula>
    </cfRule>
    <cfRule type="cellIs" dxfId="1447" priority="1134" operator="lessThan">
      <formula>7</formula>
    </cfRule>
    <cfRule type="cellIs" dxfId="1446" priority="1135" operator="between">
      <formula>7</formula>
      <formula>14.99</formula>
    </cfRule>
    <cfRule type="cellIs" dxfId="1445" priority="1136" operator="greaterThan">
      <formula>15</formula>
    </cfRule>
  </conditionalFormatting>
  <conditionalFormatting sqref="AC72">
    <cfRule type="cellIs" dxfId="1444" priority="1550" operator="equal">
      <formula>0</formula>
    </cfRule>
    <cfRule type="cellIs" dxfId="1443" priority="1551" operator="lessThan">
      <formula>7</formula>
    </cfRule>
    <cfRule type="cellIs" dxfId="1442" priority="1552" operator="between">
      <formula>7</formula>
      <formula>14.99</formula>
    </cfRule>
    <cfRule type="cellIs" dxfId="1441" priority="1553" operator="greaterThan">
      <formula>15</formula>
    </cfRule>
  </conditionalFormatting>
  <conditionalFormatting sqref="AC71">
    <cfRule type="cellIs" dxfId="1440" priority="1534" operator="equal">
      <formula>0</formula>
    </cfRule>
    <cfRule type="cellIs" dxfId="1439" priority="1535" operator="lessThan">
      <formula>7</formula>
    </cfRule>
    <cfRule type="cellIs" dxfId="1438" priority="1536" operator="between">
      <formula>7</formula>
      <formula>14.99</formula>
    </cfRule>
    <cfRule type="cellIs" dxfId="1437" priority="1537" operator="greaterThan">
      <formula>15</formula>
    </cfRule>
  </conditionalFormatting>
  <conditionalFormatting sqref="AL78">
    <cfRule type="cellIs" dxfId="1436" priority="989" operator="equal">
      <formula>0</formula>
    </cfRule>
    <cfRule type="cellIs" dxfId="1435" priority="990" operator="lessThan">
      <formula>7</formula>
    </cfRule>
    <cfRule type="cellIs" dxfId="1434" priority="991" operator="between">
      <formula>7</formula>
      <formula>14.99</formula>
    </cfRule>
    <cfRule type="cellIs" dxfId="1433" priority="992" operator="greaterThan">
      <formula>15</formula>
    </cfRule>
  </conditionalFormatting>
  <conditionalFormatting sqref="AC70">
    <cfRule type="cellIs" dxfId="1432" priority="1518" operator="equal">
      <formula>0</formula>
    </cfRule>
    <cfRule type="cellIs" dxfId="1431" priority="1519" operator="lessThan">
      <formula>7</formula>
    </cfRule>
    <cfRule type="cellIs" dxfId="1430" priority="1520" operator="between">
      <formula>7</formula>
      <formula>14.99</formula>
    </cfRule>
    <cfRule type="cellIs" dxfId="1429" priority="1521" operator="greaterThan">
      <formula>15</formula>
    </cfRule>
  </conditionalFormatting>
  <conditionalFormatting sqref="AG79">
    <cfRule type="cellIs" dxfId="1428" priority="913" operator="equal">
      <formula>0</formula>
    </cfRule>
    <cfRule type="cellIs" dxfId="1427" priority="914" operator="lessThan">
      <formula>7</formula>
    </cfRule>
    <cfRule type="cellIs" dxfId="1426" priority="915" operator="between">
      <formula>7</formula>
      <formula>14.99</formula>
    </cfRule>
    <cfRule type="cellIs" dxfId="1425" priority="916" operator="greaterThan">
      <formula>15</formula>
    </cfRule>
  </conditionalFormatting>
  <conditionalFormatting sqref="AC50">
    <cfRule type="cellIs" dxfId="1424" priority="721" operator="equal">
      <formula>0</formula>
    </cfRule>
    <cfRule type="cellIs" dxfId="1423" priority="722" operator="lessThan">
      <formula>7</formula>
    </cfRule>
    <cfRule type="cellIs" dxfId="1422" priority="723" operator="between">
      <formula>7</formula>
      <formula>14.99</formula>
    </cfRule>
    <cfRule type="cellIs" dxfId="1421" priority="724" operator="greaterThan">
      <formula>15</formula>
    </cfRule>
  </conditionalFormatting>
  <conditionalFormatting sqref="AL50">
    <cfRule type="cellIs" dxfId="1420" priority="677" operator="equal">
      <formula>0</formula>
    </cfRule>
    <cfRule type="cellIs" dxfId="1419" priority="678" operator="lessThan">
      <formula>7</formula>
    </cfRule>
    <cfRule type="cellIs" dxfId="1418" priority="679" operator="between">
      <formula>7</formula>
      <formula>14.99</formula>
    </cfRule>
    <cfRule type="cellIs" dxfId="1417" priority="680" operator="greaterThan">
      <formula>15</formula>
    </cfRule>
  </conditionalFormatting>
  <conditionalFormatting sqref="AP63">
    <cfRule type="cellIs" dxfId="1416" priority="433" operator="equal">
      <formula>0</formula>
    </cfRule>
    <cfRule type="cellIs" dxfId="1415" priority="434" operator="lessThan">
      <formula>7</formula>
    </cfRule>
    <cfRule type="cellIs" dxfId="1414" priority="435" operator="between">
      <formula>7</formula>
      <formula>14.99</formula>
    </cfRule>
    <cfRule type="cellIs" dxfId="1413" priority="436" operator="greaterThan">
      <formula>15</formula>
    </cfRule>
  </conditionalFormatting>
  <conditionalFormatting sqref="AC58">
    <cfRule type="cellIs" dxfId="1412" priority="609" operator="equal">
      <formula>0</formula>
    </cfRule>
    <cfRule type="cellIs" dxfId="1411" priority="610" operator="lessThan">
      <formula>7</formula>
    </cfRule>
    <cfRule type="cellIs" dxfId="1410" priority="611" operator="between">
      <formula>7</formula>
      <formula>14.99</formula>
    </cfRule>
    <cfRule type="cellIs" dxfId="1409" priority="612" operator="greaterThan">
      <formula>15</formula>
    </cfRule>
  </conditionalFormatting>
  <conditionalFormatting sqref="F75:R75">
    <cfRule type="cellIs" dxfId="1408" priority="4841" operator="equal">
      <formula>0</formula>
    </cfRule>
    <cfRule type="cellIs" dxfId="1407" priority="4842" operator="lessThan">
      <formula>7</formula>
    </cfRule>
    <cfRule type="cellIs" dxfId="1406" priority="4843" operator="between">
      <formula>7</formula>
      <formula>14.99</formula>
    </cfRule>
    <cfRule type="cellIs" dxfId="1405" priority="4844" operator="greaterThan">
      <formula>15</formula>
    </cfRule>
  </conditionalFormatting>
  <conditionalFormatting sqref="AC64">
    <cfRule type="cellIs" dxfId="1404" priority="393" operator="equal">
      <formula>0</formula>
    </cfRule>
    <cfRule type="cellIs" dxfId="1403" priority="394" operator="lessThan">
      <formula>7</formula>
    </cfRule>
    <cfRule type="cellIs" dxfId="1402" priority="395" operator="between">
      <formula>7</formula>
      <formula>14.99</formula>
    </cfRule>
    <cfRule type="cellIs" dxfId="1401" priority="396" operator="greaterThan">
      <formula>15</formula>
    </cfRule>
  </conditionalFormatting>
  <conditionalFormatting sqref="AG64">
    <cfRule type="cellIs" dxfId="1400" priority="373" operator="equal">
      <formula>0</formula>
    </cfRule>
    <cfRule type="cellIs" dxfId="1399" priority="374" operator="lessThan">
      <formula>7</formula>
    </cfRule>
    <cfRule type="cellIs" dxfId="1398" priority="375" operator="between">
      <formula>7</formula>
      <formula>14.99</formula>
    </cfRule>
    <cfRule type="cellIs" dxfId="1397" priority="376" operator="greaterThan">
      <formula>15</formula>
    </cfRule>
  </conditionalFormatting>
  <conditionalFormatting sqref="F73:R73">
    <cfRule type="cellIs" dxfId="1396" priority="4825" operator="equal">
      <formula>0</formula>
    </cfRule>
    <cfRule type="cellIs" dxfId="1395" priority="4826" operator="lessThan">
      <formula>7</formula>
    </cfRule>
    <cfRule type="cellIs" dxfId="1394" priority="4827" operator="between">
      <formula>7</formula>
      <formula>14.99</formula>
    </cfRule>
    <cfRule type="cellIs" dxfId="1393" priority="4828" operator="greaterThan">
      <formula>15</formula>
    </cfRule>
  </conditionalFormatting>
  <conditionalFormatting sqref="F68:R68">
    <cfRule type="cellIs" dxfId="1392" priority="4817" operator="equal">
      <formula>0</formula>
    </cfRule>
    <cfRule type="cellIs" dxfId="1391" priority="4818" operator="lessThan">
      <formula>7</formula>
    </cfRule>
    <cfRule type="cellIs" dxfId="1390" priority="4819" operator="between">
      <formula>7</formula>
      <formula>14.99</formula>
    </cfRule>
    <cfRule type="cellIs" dxfId="1389" priority="4820" operator="greaterThan">
      <formula>15</formula>
    </cfRule>
  </conditionalFormatting>
  <conditionalFormatting sqref="AL63">
    <cfRule type="cellIs" dxfId="1388" priority="445" operator="equal">
      <formula>0</formula>
    </cfRule>
    <cfRule type="cellIs" dxfId="1387" priority="446" operator="lessThan">
      <formula>7</formula>
    </cfRule>
    <cfRule type="cellIs" dxfId="1386" priority="447" operator="between">
      <formula>7</formula>
      <formula>14.99</formula>
    </cfRule>
    <cfRule type="cellIs" dxfId="1385" priority="448" operator="greaterThan">
      <formula>15</formula>
    </cfRule>
  </conditionalFormatting>
  <conditionalFormatting sqref="F66:R66">
    <cfRule type="cellIs" dxfId="1384" priority="4801" operator="equal">
      <formula>0</formula>
    </cfRule>
    <cfRule type="cellIs" dxfId="1383" priority="4802" operator="lessThan">
      <formula>7</formula>
    </cfRule>
    <cfRule type="cellIs" dxfId="1382" priority="4803" operator="between">
      <formula>7</formula>
      <formula>14.99</formula>
    </cfRule>
    <cfRule type="cellIs" dxfId="1381" priority="4804" operator="greaterThan">
      <formula>15</formula>
    </cfRule>
  </conditionalFormatting>
  <conditionalFormatting sqref="AB23">
    <cfRule type="cellIs" dxfId="1380" priority="417" operator="equal">
      <formula>0</formula>
    </cfRule>
    <cfRule type="cellIs" dxfId="1379" priority="418" operator="lessThan">
      <formula>7</formula>
    </cfRule>
    <cfRule type="cellIs" dxfId="1378" priority="419" operator="between">
      <formula>7</formula>
      <formula>14.99</formula>
    </cfRule>
    <cfRule type="cellIs" dxfId="1377" priority="420" operator="greaterThan">
      <formula>15</formula>
    </cfRule>
  </conditionalFormatting>
  <conditionalFormatting sqref="F72:R72">
    <cfRule type="cellIs" dxfId="1376" priority="4785" operator="equal">
      <formula>0</formula>
    </cfRule>
    <cfRule type="cellIs" dxfId="1375" priority="4786" operator="lessThan">
      <formula>7</formula>
    </cfRule>
    <cfRule type="cellIs" dxfId="1374" priority="4787" operator="between">
      <formula>7</formula>
      <formula>14.99</formula>
    </cfRule>
    <cfRule type="cellIs" dxfId="1373" priority="4788" operator="greaterThan">
      <formula>15</formula>
    </cfRule>
  </conditionalFormatting>
  <conditionalFormatting sqref="AE64">
    <cfRule type="cellIs" dxfId="1372" priority="381" operator="equal">
      <formula>0</formula>
    </cfRule>
    <cfRule type="cellIs" dxfId="1371" priority="382" operator="lessThan">
      <formula>7</formula>
    </cfRule>
    <cfRule type="cellIs" dxfId="1370" priority="383" operator="between">
      <formula>7</formula>
      <formula>14.99</formula>
    </cfRule>
    <cfRule type="cellIs" dxfId="1369" priority="384" operator="greaterThan">
      <formula>15</formula>
    </cfRule>
  </conditionalFormatting>
  <conditionalFormatting sqref="F71:R71">
    <cfRule type="cellIs" dxfId="1368" priority="4769" operator="equal">
      <formula>0</formula>
    </cfRule>
    <cfRule type="cellIs" dxfId="1367" priority="4770" operator="lessThan">
      <formula>7</formula>
    </cfRule>
    <cfRule type="cellIs" dxfId="1366" priority="4771" operator="between">
      <formula>7</formula>
      <formula>14.99</formula>
    </cfRule>
    <cfRule type="cellIs" dxfId="1365" priority="4772" operator="greaterThan">
      <formula>15</formula>
    </cfRule>
  </conditionalFormatting>
  <conditionalFormatting sqref="AG64">
    <cfRule type="cellIs" dxfId="1364" priority="369" operator="equal">
      <formula>0</formula>
    </cfRule>
    <cfRule type="cellIs" dxfId="1363" priority="370" operator="lessThan">
      <formula>7</formula>
    </cfRule>
    <cfRule type="cellIs" dxfId="1362" priority="371" operator="between">
      <formula>7</formula>
      <formula>14.99</formula>
    </cfRule>
    <cfRule type="cellIs" dxfId="1361" priority="372" operator="greaterThan">
      <formula>15</formula>
    </cfRule>
  </conditionalFormatting>
  <conditionalFormatting sqref="F70:R70">
    <cfRule type="cellIs" dxfId="1360" priority="4753" operator="equal">
      <formula>0</formula>
    </cfRule>
    <cfRule type="cellIs" dxfId="1359" priority="4754" operator="lessThan">
      <formula>7</formula>
    </cfRule>
    <cfRule type="cellIs" dxfId="1358" priority="4755" operator="between">
      <formula>7</formula>
      <formula>14.99</formula>
    </cfRule>
    <cfRule type="cellIs" dxfId="1357" priority="4756" operator="greaterThan">
      <formula>15</formula>
    </cfRule>
  </conditionalFormatting>
  <conditionalFormatting sqref="AP64">
    <cfRule type="cellIs" dxfId="1356" priority="333" operator="equal">
      <formula>0</formula>
    </cfRule>
    <cfRule type="cellIs" dxfId="1355" priority="334" operator="lessThan">
      <formula>7</formula>
    </cfRule>
    <cfRule type="cellIs" dxfId="1354" priority="335" operator="between">
      <formula>7</formula>
      <formula>14.99</formula>
    </cfRule>
    <cfRule type="cellIs" dxfId="1353" priority="336" operator="greaterThan">
      <formula>15</formula>
    </cfRule>
  </conditionalFormatting>
  <conditionalFormatting sqref="AL66">
    <cfRule type="cellIs" dxfId="1352" priority="1313" operator="equal">
      <formula>0</formula>
    </cfRule>
    <cfRule type="cellIs" dxfId="1351" priority="1314" operator="lessThan">
      <formula>7</formula>
    </cfRule>
    <cfRule type="cellIs" dxfId="1350" priority="1315" operator="between">
      <formula>7</formula>
      <formula>14.99</formula>
    </cfRule>
    <cfRule type="cellIs" dxfId="1349" priority="1316" operator="greaterThan">
      <formula>15</formula>
    </cfRule>
  </conditionalFormatting>
  <conditionalFormatting sqref="AL68">
    <cfRule type="cellIs" dxfId="1348" priority="1305" operator="equal">
      <formula>0</formula>
    </cfRule>
    <cfRule type="cellIs" dxfId="1347" priority="1306" operator="lessThan">
      <formula>7</formula>
    </cfRule>
    <cfRule type="cellIs" dxfId="1346" priority="1307" operator="between">
      <formula>7</formula>
      <formula>14.99</formula>
    </cfRule>
    <cfRule type="cellIs" dxfId="1345" priority="1308" operator="greaterThan">
      <formula>15</formula>
    </cfRule>
  </conditionalFormatting>
  <conditionalFormatting sqref="AC64">
    <cfRule type="cellIs" dxfId="1344" priority="397" operator="equal">
      <formula>0</formula>
    </cfRule>
    <cfRule type="cellIs" dxfId="1343" priority="398" operator="lessThan">
      <formula>7</formula>
    </cfRule>
    <cfRule type="cellIs" dxfId="1342" priority="399" operator="between">
      <formula>7</formula>
      <formula>14.99</formula>
    </cfRule>
    <cfRule type="cellIs" dxfId="1341" priority="400" operator="greaterThan">
      <formula>15</formula>
    </cfRule>
  </conditionalFormatting>
  <conditionalFormatting sqref="V75">
    <cfRule type="cellIs" dxfId="1340" priority="1301" operator="equal">
      <formula>0</formula>
    </cfRule>
    <cfRule type="cellIs" dxfId="1339" priority="1302" operator="lessThan">
      <formula>7</formula>
    </cfRule>
    <cfRule type="cellIs" dxfId="1338" priority="1303" operator="between">
      <formula>7</formula>
      <formula>14.99</formula>
    </cfRule>
    <cfRule type="cellIs" dxfId="1337" priority="1304" operator="greaterThan">
      <formula>15</formula>
    </cfRule>
  </conditionalFormatting>
  <conditionalFormatting sqref="AP64">
    <cfRule type="cellIs" dxfId="1336" priority="329" operator="equal">
      <formula>0</formula>
    </cfRule>
    <cfRule type="cellIs" dxfId="1335" priority="330" operator="lessThan">
      <formula>7</formula>
    </cfRule>
    <cfRule type="cellIs" dxfId="1334" priority="331" operator="between">
      <formula>7</formula>
      <formula>14.99</formula>
    </cfRule>
    <cfRule type="cellIs" dxfId="1333" priority="332" operator="greaterThan">
      <formula>15</formula>
    </cfRule>
  </conditionalFormatting>
  <conditionalFormatting sqref="W75">
    <cfRule type="cellIs" dxfId="1332" priority="1297" operator="equal">
      <formula>0</formula>
    </cfRule>
    <cfRule type="cellIs" dxfId="1331" priority="1298" operator="lessThan">
      <formula>7</formula>
    </cfRule>
    <cfRule type="cellIs" dxfId="1330" priority="1299" operator="between">
      <formula>7</formula>
      <formula>14.99</formula>
    </cfRule>
    <cfRule type="cellIs" dxfId="1329" priority="1300" operator="greaterThan">
      <formula>15</formula>
    </cfRule>
  </conditionalFormatting>
  <conditionalFormatting sqref="X75">
    <cfRule type="cellIs" dxfId="1328" priority="1293" operator="equal">
      <formula>0</formula>
    </cfRule>
    <cfRule type="cellIs" dxfId="1327" priority="1294" operator="lessThan">
      <formula>7</formula>
    </cfRule>
    <cfRule type="cellIs" dxfId="1326" priority="1295" operator="between">
      <formula>7</formula>
      <formula>14.99</formula>
    </cfRule>
    <cfRule type="cellIs" dxfId="1325" priority="1296" operator="greaterThan">
      <formula>15</formula>
    </cfRule>
  </conditionalFormatting>
  <conditionalFormatting sqref="Y75">
    <cfRule type="cellIs" dxfId="1324" priority="1289" operator="equal">
      <formula>0</formula>
    </cfRule>
    <cfRule type="cellIs" dxfId="1323" priority="1290" operator="lessThan">
      <formula>7</formula>
    </cfRule>
    <cfRule type="cellIs" dxfId="1322" priority="1291" operator="between">
      <formula>7</formula>
      <formula>14.99</formula>
    </cfRule>
    <cfRule type="cellIs" dxfId="1321" priority="1292" operator="greaterThan">
      <formula>15</formula>
    </cfRule>
  </conditionalFormatting>
  <conditionalFormatting sqref="AI64">
    <cfRule type="cellIs" dxfId="1320" priority="365" operator="equal">
      <formula>0</formula>
    </cfRule>
    <cfRule type="cellIs" dxfId="1319" priority="366" operator="lessThan">
      <formula>7</formula>
    </cfRule>
    <cfRule type="cellIs" dxfId="1318" priority="367" operator="between">
      <formula>7</formula>
      <formula>14.99</formula>
    </cfRule>
    <cfRule type="cellIs" dxfId="1317" priority="368" operator="greaterThan">
      <formula>15</formula>
    </cfRule>
  </conditionalFormatting>
  <conditionalFormatting sqref="AB75">
    <cfRule type="cellIs" dxfId="1316" priority="1285" operator="equal">
      <formula>0</formula>
    </cfRule>
    <cfRule type="cellIs" dxfId="1315" priority="1286" operator="lessThan">
      <formula>7</formula>
    </cfRule>
    <cfRule type="cellIs" dxfId="1314" priority="1287" operator="between">
      <formula>7</formula>
      <formula>14.99</formula>
    </cfRule>
    <cfRule type="cellIs" dxfId="1313" priority="1288" operator="greaterThan">
      <formula>15</formula>
    </cfRule>
  </conditionalFormatting>
  <conditionalFormatting sqref="AC75">
    <cfRule type="cellIs" dxfId="1312" priority="1281" operator="equal">
      <formula>0</formula>
    </cfRule>
    <cfRule type="cellIs" dxfId="1311" priority="1282" operator="lessThan">
      <formula>7</formula>
    </cfRule>
    <cfRule type="cellIs" dxfId="1310" priority="1283" operator="between">
      <formula>7</formula>
      <formula>14.99</formula>
    </cfRule>
    <cfRule type="cellIs" dxfId="1309" priority="1284" operator="greaterThan">
      <formula>15</formula>
    </cfRule>
  </conditionalFormatting>
  <conditionalFormatting sqref="AL64">
    <cfRule type="cellIs" dxfId="1308" priority="349" operator="equal">
      <formula>0</formula>
    </cfRule>
    <cfRule type="cellIs" dxfId="1307" priority="350" operator="lessThan">
      <formula>7</formula>
    </cfRule>
    <cfRule type="cellIs" dxfId="1306" priority="351" operator="between">
      <formula>7</formula>
      <formula>14.99</formula>
    </cfRule>
    <cfRule type="cellIs" dxfId="1305" priority="352" operator="greaterThan">
      <formula>15</formula>
    </cfRule>
  </conditionalFormatting>
  <conditionalFormatting sqref="AD75">
    <cfRule type="cellIs" dxfId="1304" priority="1277" operator="equal">
      <formula>0</formula>
    </cfRule>
    <cfRule type="cellIs" dxfId="1303" priority="1278" operator="lessThan">
      <formula>7</formula>
    </cfRule>
    <cfRule type="cellIs" dxfId="1302" priority="1279" operator="between">
      <formula>7</formula>
      <formula>14.99</formula>
    </cfRule>
    <cfRule type="cellIs" dxfId="1301" priority="1280" operator="greaterThan">
      <formula>15</formula>
    </cfRule>
  </conditionalFormatting>
  <conditionalFormatting sqref="AF75">
    <cfRule type="cellIs" dxfId="1300" priority="1269" operator="equal">
      <formula>0</formula>
    </cfRule>
    <cfRule type="cellIs" dxfId="1299" priority="1270" operator="lessThan">
      <formula>7</formula>
    </cfRule>
    <cfRule type="cellIs" dxfId="1298" priority="1271" operator="between">
      <formula>7</formula>
      <formula>14.99</formula>
    </cfRule>
    <cfRule type="cellIs" dxfId="1297" priority="1272" operator="greaterThan">
      <formula>15</formula>
    </cfRule>
  </conditionalFormatting>
  <conditionalFormatting sqref="AG75">
    <cfRule type="cellIs" dxfId="1296" priority="1265" operator="equal">
      <formula>0</formula>
    </cfRule>
    <cfRule type="cellIs" dxfId="1295" priority="1266" operator="lessThan">
      <formula>7</formula>
    </cfRule>
    <cfRule type="cellIs" dxfId="1294" priority="1267" operator="between">
      <formula>7</formula>
      <formula>14.99</formula>
    </cfRule>
    <cfRule type="cellIs" dxfId="1293" priority="1268" operator="greaterThan">
      <formula>15</formula>
    </cfRule>
  </conditionalFormatting>
  <conditionalFormatting sqref="AH75">
    <cfRule type="cellIs" dxfId="1292" priority="1261" operator="equal">
      <formula>0</formula>
    </cfRule>
    <cfRule type="cellIs" dxfId="1291" priority="1262" operator="lessThan">
      <formula>7</formula>
    </cfRule>
    <cfRule type="cellIs" dxfId="1290" priority="1263" operator="between">
      <formula>7</formula>
      <formula>14.99</formula>
    </cfRule>
    <cfRule type="cellIs" dxfId="1289" priority="1264" operator="greaterThan">
      <formula>15</formula>
    </cfRule>
  </conditionalFormatting>
  <conditionalFormatting sqref="AJ75">
    <cfRule type="cellIs" dxfId="1288" priority="1257" operator="equal">
      <formula>0</formula>
    </cfRule>
    <cfRule type="cellIs" dxfId="1287" priority="1258" operator="lessThan">
      <formula>7</formula>
    </cfRule>
    <cfRule type="cellIs" dxfId="1286" priority="1259" operator="between">
      <formula>7</formula>
      <formula>14.99</formula>
    </cfRule>
    <cfRule type="cellIs" dxfId="1285" priority="1260" operator="greaterThan">
      <formula>15</formula>
    </cfRule>
  </conditionalFormatting>
  <conditionalFormatting sqref="AL75">
    <cfRule type="cellIs" dxfId="1284" priority="1249" operator="equal">
      <formula>0</formula>
    </cfRule>
    <cfRule type="cellIs" dxfId="1283" priority="1250" operator="lessThan">
      <formula>7</formula>
    </cfRule>
    <cfRule type="cellIs" dxfId="1282" priority="1251" operator="between">
      <formula>7</formula>
      <formula>14.99</formula>
    </cfRule>
    <cfRule type="cellIs" dxfId="1281" priority="1252" operator="greaterThan">
      <formula>15</formula>
    </cfRule>
  </conditionalFormatting>
  <conditionalFormatting sqref="AK51">
    <cfRule type="cellIs" dxfId="1280" priority="13" operator="equal">
      <formula>0</formula>
    </cfRule>
    <cfRule type="cellIs" dxfId="1279" priority="14" operator="lessThan">
      <formula>7</formula>
    </cfRule>
    <cfRule type="cellIs" dxfId="1278" priority="15" operator="between">
      <formula>7</formula>
      <formula>14.99</formula>
    </cfRule>
    <cfRule type="cellIs" dxfId="1277" priority="16" operator="greaterThan">
      <formula>15</formula>
    </cfRule>
  </conditionalFormatting>
  <conditionalFormatting sqref="AK51">
    <cfRule type="cellIs" dxfId="1276" priority="9" operator="equal">
      <formula>0</formula>
    </cfRule>
    <cfRule type="cellIs" dxfId="1275" priority="10" operator="lessThan">
      <formula>7</formula>
    </cfRule>
    <cfRule type="cellIs" dxfId="1274" priority="11" operator="between">
      <formula>7</formula>
      <formula>14.99</formula>
    </cfRule>
    <cfRule type="cellIs" dxfId="1273" priority="12" operator="greaterThan">
      <formula>15</formula>
    </cfRule>
  </conditionalFormatting>
  <conditionalFormatting sqref="AO75">
    <cfRule type="cellIs" dxfId="1272" priority="1245" operator="equal">
      <formula>0</formula>
    </cfRule>
    <cfRule type="cellIs" dxfId="1271" priority="1246" operator="lessThan">
      <formula>7</formula>
    </cfRule>
    <cfRule type="cellIs" dxfId="1270" priority="1247" operator="between">
      <formula>7</formula>
      <formula>14.99</formula>
    </cfRule>
    <cfRule type="cellIs" dxfId="1269" priority="1248" operator="greaterThan">
      <formula>15</formula>
    </cfRule>
  </conditionalFormatting>
  <conditionalFormatting sqref="F23:R23">
    <cfRule type="cellIs" dxfId="1268" priority="3633" operator="equal">
      <formula>0</formula>
    </cfRule>
    <cfRule type="cellIs" dxfId="1267" priority="3634" operator="lessThan">
      <formula>7</formula>
    </cfRule>
    <cfRule type="cellIs" dxfId="1266" priority="3635" operator="between">
      <formula>7</formula>
      <formula>14.99</formula>
    </cfRule>
    <cfRule type="cellIs" dxfId="1265" priority="3636" operator="greaterThan">
      <formula>15</formula>
    </cfRule>
  </conditionalFormatting>
  <conditionalFormatting sqref="AL51">
    <cfRule type="cellIs" dxfId="1264" priority="209" operator="equal">
      <formula>0</formula>
    </cfRule>
    <cfRule type="cellIs" dxfId="1263" priority="210" operator="lessThan">
      <formula>7</formula>
    </cfRule>
    <cfRule type="cellIs" dxfId="1262" priority="211" operator="between">
      <formula>7</formula>
      <formula>14.99</formula>
    </cfRule>
    <cfRule type="cellIs" dxfId="1261" priority="212" operator="greaterThan">
      <formula>15</formula>
    </cfRule>
  </conditionalFormatting>
  <conditionalFormatting sqref="AL61:AP61">
    <cfRule type="cellIs" dxfId="1260" priority="1221" operator="equal">
      <formula>0</formula>
    </cfRule>
    <cfRule type="cellIs" dxfId="1259" priority="1222" operator="lessThan">
      <formula>7</formula>
    </cfRule>
    <cfRule type="cellIs" dxfId="1258" priority="1223" operator="between">
      <formula>7</formula>
      <formula>14.99</formula>
    </cfRule>
    <cfRule type="cellIs" dxfId="1257" priority="1224" operator="greaterThan">
      <formula>15</formula>
    </cfRule>
  </conditionalFormatting>
  <conditionalFormatting sqref="AP51">
    <cfRule type="cellIs" dxfId="1256" priority="197" operator="equal">
      <formula>0</formula>
    </cfRule>
    <cfRule type="cellIs" dxfId="1255" priority="198" operator="lessThan">
      <formula>7</formula>
    </cfRule>
    <cfRule type="cellIs" dxfId="1254" priority="199" operator="between">
      <formula>7</formula>
      <formula>14.99</formula>
    </cfRule>
    <cfRule type="cellIs" dxfId="1253" priority="200" operator="greaterThan">
      <formula>15</formula>
    </cfRule>
  </conditionalFormatting>
  <conditionalFormatting sqref="AP49">
    <cfRule type="cellIs" dxfId="1252" priority="1217" operator="equal">
      <formula>0</formula>
    </cfRule>
    <cfRule type="cellIs" dxfId="1251" priority="1218" operator="lessThan">
      <formula>7</formula>
    </cfRule>
    <cfRule type="cellIs" dxfId="1250" priority="1219" operator="between">
      <formula>7</formula>
      <formula>14.99</formula>
    </cfRule>
    <cfRule type="cellIs" dxfId="1249" priority="1220" operator="greaterThan">
      <formula>15</formula>
    </cfRule>
  </conditionalFormatting>
  <conditionalFormatting sqref="AL49">
    <cfRule type="cellIs" dxfId="1248" priority="1209" operator="equal">
      <formula>0</formula>
    </cfRule>
    <cfRule type="cellIs" dxfId="1247" priority="1210" operator="lessThan">
      <formula>7</formula>
    </cfRule>
    <cfRule type="cellIs" dxfId="1246" priority="1211" operator="between">
      <formula>7</formula>
      <formula>14.99</formula>
    </cfRule>
    <cfRule type="cellIs" dxfId="1245" priority="1212" operator="greaterThan">
      <formula>15</formula>
    </cfRule>
  </conditionalFormatting>
  <conditionalFormatting sqref="AL49">
    <cfRule type="cellIs" dxfId="1244" priority="1205" operator="equal">
      <formula>0</formula>
    </cfRule>
    <cfRule type="cellIs" dxfId="1243" priority="1206" operator="lessThan">
      <formula>7</formula>
    </cfRule>
    <cfRule type="cellIs" dxfId="1242" priority="1207" operator="between">
      <formula>7</formula>
      <formula>14.99</formula>
    </cfRule>
    <cfRule type="cellIs" dxfId="1241" priority="1208" operator="greaterThan">
      <formula>15</formula>
    </cfRule>
  </conditionalFormatting>
  <conditionalFormatting sqref="AK72">
    <cfRule type="cellIs" dxfId="1240" priority="169" operator="equal">
      <formula>0</formula>
    </cfRule>
    <cfRule type="cellIs" dxfId="1239" priority="170" operator="lessThan">
      <formula>7</formula>
    </cfRule>
    <cfRule type="cellIs" dxfId="1238" priority="171" operator="between">
      <formula>7</formula>
      <formula>14.99</formula>
    </cfRule>
    <cfRule type="cellIs" dxfId="1237" priority="172" operator="greaterThan">
      <formula>15</formula>
    </cfRule>
  </conditionalFormatting>
  <conditionalFormatting sqref="AK61">
    <cfRule type="cellIs" dxfId="1236" priority="177" operator="equal">
      <formula>0</formula>
    </cfRule>
    <cfRule type="cellIs" dxfId="1235" priority="178" operator="lessThan">
      <formula>7</formula>
    </cfRule>
    <cfRule type="cellIs" dxfId="1234" priority="179" operator="between">
      <formula>7</formula>
      <formula>14.99</formula>
    </cfRule>
    <cfRule type="cellIs" dxfId="1233" priority="180" operator="greaterThan">
      <formula>15</formula>
    </cfRule>
  </conditionalFormatting>
  <conditionalFormatting sqref="AG49">
    <cfRule type="cellIs" dxfId="1232" priority="1193" operator="equal">
      <formula>0</formula>
    </cfRule>
    <cfRule type="cellIs" dxfId="1231" priority="1194" operator="lessThan">
      <formula>7</formula>
    </cfRule>
    <cfRule type="cellIs" dxfId="1230" priority="1195" operator="between">
      <formula>7</formula>
      <formula>14.99</formula>
    </cfRule>
    <cfRule type="cellIs" dxfId="1229" priority="1196" operator="greaterThan">
      <formula>15</formula>
    </cfRule>
  </conditionalFormatting>
  <conditionalFormatting sqref="AK68">
    <cfRule type="cellIs" dxfId="1228" priority="157" operator="equal">
      <formula>0</formula>
    </cfRule>
    <cfRule type="cellIs" dxfId="1227" priority="158" operator="lessThan">
      <formula>7</formula>
    </cfRule>
    <cfRule type="cellIs" dxfId="1226" priority="159" operator="between">
      <formula>7</formula>
      <formula>14.99</formula>
    </cfRule>
    <cfRule type="cellIs" dxfId="1225" priority="160" operator="greaterThan">
      <formula>15</formula>
    </cfRule>
  </conditionalFormatting>
  <conditionalFormatting sqref="AG49">
    <cfRule type="cellIs" dxfId="1224" priority="1189" operator="equal">
      <formula>0</formula>
    </cfRule>
    <cfRule type="cellIs" dxfId="1223" priority="1190" operator="lessThan">
      <formula>7</formula>
    </cfRule>
    <cfRule type="cellIs" dxfId="1222" priority="1191" operator="between">
      <formula>7</formula>
      <formula>14.99</formula>
    </cfRule>
    <cfRule type="cellIs" dxfId="1221" priority="1192" operator="greaterThan">
      <formula>15</formula>
    </cfRule>
  </conditionalFormatting>
  <conditionalFormatting sqref="AK66">
    <cfRule type="cellIs" dxfId="1220" priority="161" operator="equal">
      <formula>0</formula>
    </cfRule>
    <cfRule type="cellIs" dxfId="1219" priority="162" operator="lessThan">
      <formula>7</formula>
    </cfRule>
    <cfRule type="cellIs" dxfId="1218" priority="163" operator="between">
      <formula>7</formula>
      <formula>14.99</formula>
    </cfRule>
    <cfRule type="cellIs" dxfId="1217" priority="164" operator="greaterThan">
      <formula>15</formula>
    </cfRule>
  </conditionalFormatting>
  <conditionalFormatting sqref="Y49">
    <cfRule type="cellIs" dxfId="1216" priority="1185" operator="equal">
      <formula>0</formula>
    </cfRule>
    <cfRule type="cellIs" dxfId="1215" priority="1186" operator="lessThan">
      <formula>7</formula>
    </cfRule>
    <cfRule type="cellIs" dxfId="1214" priority="1187" operator="between">
      <formula>7</formula>
      <formula>14.99</formula>
    </cfRule>
    <cfRule type="cellIs" dxfId="1213" priority="1188" operator="greaterThan">
      <formula>15</formula>
    </cfRule>
  </conditionalFormatting>
  <conditionalFormatting sqref="AK61">
    <cfRule type="cellIs" dxfId="1212" priority="145" operator="equal">
      <formula>0</formula>
    </cfRule>
    <cfRule type="cellIs" dxfId="1211" priority="146" operator="lessThan">
      <formula>7</formula>
    </cfRule>
    <cfRule type="cellIs" dxfId="1210" priority="147" operator="between">
      <formula>7</formula>
      <formula>14.99</formula>
    </cfRule>
    <cfRule type="cellIs" dxfId="1209" priority="148" operator="greaterThan">
      <formula>15</formula>
    </cfRule>
  </conditionalFormatting>
  <conditionalFormatting sqref="Y49">
    <cfRule type="cellIs" dxfId="1208" priority="1181" operator="equal">
      <formula>0</formula>
    </cfRule>
    <cfRule type="cellIs" dxfId="1207" priority="1182" operator="lessThan">
      <formula>7</formula>
    </cfRule>
    <cfRule type="cellIs" dxfId="1206" priority="1183" operator="between">
      <formula>7</formula>
      <formula>14.99</formula>
    </cfRule>
    <cfRule type="cellIs" dxfId="1205" priority="1184" operator="greaterThan">
      <formula>15</formula>
    </cfRule>
  </conditionalFormatting>
  <conditionalFormatting sqref="AM59:AO59 AD59:AF59 AH59:AJ59">
    <cfRule type="cellIs" dxfId="1204" priority="1177" operator="equal">
      <formula>0</formula>
    </cfRule>
    <cfRule type="cellIs" dxfId="1203" priority="1178" operator="lessThan">
      <formula>7</formula>
    </cfRule>
    <cfRule type="cellIs" dxfId="1202" priority="1179" operator="between">
      <formula>7</formula>
      <formula>14.99</formula>
    </cfRule>
    <cfRule type="cellIs" dxfId="1201" priority="1180" operator="greaterThan">
      <formula>15</formula>
    </cfRule>
  </conditionalFormatting>
  <conditionalFormatting sqref="AC59">
    <cfRule type="cellIs" dxfId="1200" priority="1173" operator="equal">
      <formula>0</formula>
    </cfRule>
    <cfRule type="cellIs" dxfId="1199" priority="1174" operator="lessThan">
      <formula>7</formula>
    </cfRule>
    <cfRule type="cellIs" dxfId="1198" priority="1175" operator="between">
      <formula>7</formula>
      <formula>14.99</formula>
    </cfRule>
    <cfRule type="cellIs" dxfId="1197" priority="1176" operator="greaterThan">
      <formula>15</formula>
    </cfRule>
  </conditionalFormatting>
  <conditionalFormatting sqref="AB59">
    <cfRule type="cellIs" dxfId="1196" priority="1169" operator="equal">
      <formula>0</formula>
    </cfRule>
    <cfRule type="cellIs" dxfId="1195" priority="1170" operator="lessThan">
      <formula>7</formula>
    </cfRule>
    <cfRule type="cellIs" dxfId="1194" priority="1171" operator="between">
      <formula>7</formula>
      <formula>14.99</formula>
    </cfRule>
    <cfRule type="cellIs" dxfId="1193" priority="1172" operator="greaterThan">
      <formula>15</formula>
    </cfRule>
  </conditionalFormatting>
  <conditionalFormatting sqref="AK59">
    <cfRule type="cellIs" dxfId="1192" priority="129" operator="equal">
      <formula>0</formula>
    </cfRule>
    <cfRule type="cellIs" dxfId="1191" priority="130" operator="lessThan">
      <formula>7</formula>
    </cfRule>
    <cfRule type="cellIs" dxfId="1190" priority="131" operator="between">
      <formula>7</formula>
      <formula>14.99</formula>
    </cfRule>
    <cfRule type="cellIs" dxfId="1189" priority="132" operator="greaterThan">
      <formula>15</formula>
    </cfRule>
  </conditionalFormatting>
  <conditionalFormatting sqref="AP59">
    <cfRule type="cellIs" dxfId="1188" priority="1165" operator="equal">
      <formula>0</formula>
    </cfRule>
    <cfRule type="cellIs" dxfId="1187" priority="1166" operator="lessThan">
      <formula>7</formula>
    </cfRule>
    <cfRule type="cellIs" dxfId="1186" priority="1167" operator="between">
      <formula>7</formula>
      <formula>14.99</formula>
    </cfRule>
    <cfRule type="cellIs" dxfId="1185" priority="1168" operator="greaterThan">
      <formula>15</formula>
    </cfRule>
  </conditionalFormatting>
  <conditionalFormatting sqref="AK67">
    <cfRule type="cellIs" dxfId="1184" priority="117" operator="equal">
      <formula>0</formula>
    </cfRule>
    <cfRule type="cellIs" dxfId="1183" priority="118" operator="lessThan">
      <formula>7</formula>
    </cfRule>
    <cfRule type="cellIs" dxfId="1182" priority="119" operator="between">
      <formula>7</formula>
      <formula>14.99</formula>
    </cfRule>
    <cfRule type="cellIs" dxfId="1181" priority="120" operator="greaterThan">
      <formula>15</formula>
    </cfRule>
  </conditionalFormatting>
  <conditionalFormatting sqref="AP59">
    <cfRule type="cellIs" dxfId="1180" priority="1161" operator="equal">
      <formula>0</formula>
    </cfRule>
    <cfRule type="cellIs" dxfId="1179" priority="1162" operator="lessThan">
      <formula>7</formula>
    </cfRule>
    <cfRule type="cellIs" dxfId="1178" priority="1163" operator="between">
      <formula>7</formula>
      <formula>14.99</formula>
    </cfRule>
    <cfRule type="cellIs" dxfId="1177" priority="1164" operator="greaterThan">
      <formula>15</formula>
    </cfRule>
  </conditionalFormatting>
  <conditionalFormatting sqref="AK67">
    <cfRule type="cellIs" dxfId="1176" priority="113" operator="equal">
      <formula>0</formula>
    </cfRule>
    <cfRule type="cellIs" dxfId="1175" priority="114" operator="lessThan">
      <formula>7</formula>
    </cfRule>
    <cfRule type="cellIs" dxfId="1174" priority="115" operator="between">
      <formula>7</formula>
      <formula>14.99</formula>
    </cfRule>
    <cfRule type="cellIs" dxfId="1173" priority="116" operator="greaterThan">
      <formula>15</formula>
    </cfRule>
  </conditionalFormatting>
  <conditionalFormatting sqref="AL59">
    <cfRule type="cellIs" dxfId="1172" priority="1157" operator="equal">
      <formula>0</formula>
    </cfRule>
    <cfRule type="cellIs" dxfId="1171" priority="1158" operator="lessThan">
      <formula>7</formula>
    </cfRule>
    <cfRule type="cellIs" dxfId="1170" priority="1159" operator="between">
      <formula>7</formula>
      <formula>14.99</formula>
    </cfRule>
    <cfRule type="cellIs" dxfId="1169" priority="1160" operator="greaterThan">
      <formula>15</formula>
    </cfRule>
  </conditionalFormatting>
  <conditionalFormatting sqref="AL59">
    <cfRule type="cellIs" dxfId="1168" priority="1153" operator="equal">
      <formula>0</formula>
    </cfRule>
    <cfRule type="cellIs" dxfId="1167" priority="1154" operator="lessThan">
      <formula>7</formula>
    </cfRule>
    <cfRule type="cellIs" dxfId="1166" priority="1155" operator="between">
      <formula>7</formula>
      <formula>14.99</formula>
    </cfRule>
    <cfRule type="cellIs" dxfId="1165" priority="1156" operator="greaterThan">
      <formula>15</formula>
    </cfRule>
  </conditionalFormatting>
  <conditionalFormatting sqref="AG59">
    <cfRule type="cellIs" dxfId="1164" priority="1141" operator="equal">
      <formula>0</formula>
    </cfRule>
    <cfRule type="cellIs" dxfId="1163" priority="1142" operator="lessThan">
      <formula>7</formula>
    </cfRule>
    <cfRule type="cellIs" dxfId="1162" priority="1143" operator="between">
      <formula>7</formula>
      <formula>14.99</formula>
    </cfRule>
    <cfRule type="cellIs" dxfId="1161" priority="1144" operator="greaterThan">
      <formula>15</formula>
    </cfRule>
  </conditionalFormatting>
  <conditionalFormatting sqref="AG59">
    <cfRule type="cellIs" dxfId="1160" priority="1137" operator="equal">
      <formula>0</formula>
    </cfRule>
    <cfRule type="cellIs" dxfId="1159" priority="1138" operator="lessThan">
      <formula>7</formula>
    </cfRule>
    <cfRule type="cellIs" dxfId="1158" priority="1139" operator="between">
      <formula>7</formula>
      <formula>14.99</formula>
    </cfRule>
    <cfRule type="cellIs" dxfId="1157" priority="1140" operator="greaterThan">
      <formula>15</formula>
    </cfRule>
  </conditionalFormatting>
  <conditionalFormatting sqref="Y59">
    <cfRule type="cellIs" dxfId="1156" priority="1129" operator="equal">
      <formula>0</formula>
    </cfRule>
    <cfRule type="cellIs" dxfId="1155" priority="1130" operator="lessThan">
      <formula>7</formula>
    </cfRule>
    <cfRule type="cellIs" dxfId="1154" priority="1131" operator="between">
      <formula>7</formula>
      <formula>14.99</formula>
    </cfRule>
    <cfRule type="cellIs" dxfId="1153" priority="1132" operator="greaterThan">
      <formula>15</formula>
    </cfRule>
  </conditionalFormatting>
  <conditionalFormatting sqref="AB76">
    <cfRule type="cellIs" dxfId="1152" priority="1125" operator="equal">
      <formula>0</formula>
    </cfRule>
    <cfRule type="cellIs" dxfId="1151" priority="1126" operator="lessThan">
      <formula>7</formula>
    </cfRule>
    <cfRule type="cellIs" dxfId="1150" priority="1127" operator="between">
      <formula>7</formula>
      <formula>14.99</formula>
    </cfRule>
    <cfRule type="cellIs" dxfId="1149" priority="1128" operator="greaterThan">
      <formula>15</formula>
    </cfRule>
  </conditionalFormatting>
  <conditionalFormatting sqref="AB76">
    <cfRule type="cellIs" dxfId="1148" priority="1121" operator="equal">
      <formula>0</formula>
    </cfRule>
    <cfRule type="cellIs" dxfId="1147" priority="1122" operator="lessThan">
      <formula>7</formula>
    </cfRule>
    <cfRule type="cellIs" dxfId="1146" priority="1123" operator="between">
      <formula>7</formula>
      <formula>14.99</formula>
    </cfRule>
    <cfRule type="cellIs" dxfId="1145" priority="1124" operator="greaterThan">
      <formula>15</formula>
    </cfRule>
  </conditionalFormatting>
  <conditionalFormatting sqref="AC76">
    <cfRule type="cellIs" dxfId="1144" priority="1117" operator="equal">
      <formula>0</formula>
    </cfRule>
    <cfRule type="cellIs" dxfId="1143" priority="1118" operator="lessThan">
      <formula>7</formula>
    </cfRule>
    <cfRule type="cellIs" dxfId="1142" priority="1119" operator="between">
      <formula>7</formula>
      <formula>14.99</formula>
    </cfRule>
    <cfRule type="cellIs" dxfId="1141" priority="1120" operator="greaterThan">
      <formula>15</formula>
    </cfRule>
  </conditionalFormatting>
  <conditionalFormatting sqref="AC76">
    <cfRule type="cellIs" dxfId="1140" priority="1113" operator="equal">
      <formula>0</formula>
    </cfRule>
    <cfRule type="cellIs" dxfId="1139" priority="1114" operator="lessThan">
      <formula>7</formula>
    </cfRule>
    <cfRule type="cellIs" dxfId="1138" priority="1115" operator="between">
      <formula>7</formula>
      <formula>14.99</formula>
    </cfRule>
    <cfRule type="cellIs" dxfId="1137" priority="1116" operator="greaterThan">
      <formula>15</formula>
    </cfRule>
  </conditionalFormatting>
  <conditionalFormatting sqref="AD76">
    <cfRule type="cellIs" dxfId="1136" priority="1109" operator="equal">
      <formula>0</formula>
    </cfRule>
    <cfRule type="cellIs" dxfId="1135" priority="1110" operator="lessThan">
      <formula>7</formula>
    </cfRule>
    <cfRule type="cellIs" dxfId="1134" priority="1111" operator="between">
      <formula>7</formula>
      <formula>14.99</formula>
    </cfRule>
    <cfRule type="cellIs" dxfId="1133" priority="1112" operator="greaterThan">
      <formula>15</formula>
    </cfRule>
  </conditionalFormatting>
  <conditionalFormatting sqref="AD76">
    <cfRule type="cellIs" dxfId="1132" priority="1105" operator="equal">
      <formula>0</formula>
    </cfRule>
    <cfRule type="cellIs" dxfId="1131" priority="1106" operator="lessThan">
      <formula>7</formula>
    </cfRule>
    <cfRule type="cellIs" dxfId="1130" priority="1107" operator="between">
      <formula>7</formula>
      <formula>14.99</formula>
    </cfRule>
    <cfRule type="cellIs" dxfId="1129" priority="1108" operator="greaterThan">
      <formula>15</formula>
    </cfRule>
  </conditionalFormatting>
  <conditionalFormatting sqref="AE76">
    <cfRule type="cellIs" dxfId="1128" priority="1101" operator="equal">
      <formula>0</formula>
    </cfRule>
    <cfRule type="cellIs" dxfId="1127" priority="1102" operator="lessThan">
      <formula>7</formula>
    </cfRule>
    <cfRule type="cellIs" dxfId="1126" priority="1103" operator="between">
      <formula>7</formula>
      <formula>14.99</formula>
    </cfRule>
    <cfRule type="cellIs" dxfId="1125" priority="1104" operator="greaterThan">
      <formula>15</formula>
    </cfRule>
  </conditionalFormatting>
  <conditionalFormatting sqref="AE76">
    <cfRule type="cellIs" dxfId="1124" priority="1097" operator="equal">
      <formula>0</formula>
    </cfRule>
    <cfRule type="cellIs" dxfId="1123" priority="1098" operator="lessThan">
      <formula>7</formula>
    </cfRule>
    <cfRule type="cellIs" dxfId="1122" priority="1099" operator="between">
      <formula>7</formula>
      <formula>14.99</formula>
    </cfRule>
    <cfRule type="cellIs" dxfId="1121" priority="1100" operator="greaterThan">
      <formula>15</formula>
    </cfRule>
  </conditionalFormatting>
  <conditionalFormatting sqref="AF76">
    <cfRule type="cellIs" dxfId="1120" priority="1093" operator="equal">
      <formula>0</formula>
    </cfRule>
    <cfRule type="cellIs" dxfId="1119" priority="1094" operator="lessThan">
      <formula>7</formula>
    </cfRule>
    <cfRule type="cellIs" dxfId="1118" priority="1095" operator="between">
      <formula>7</formula>
      <formula>14.99</formula>
    </cfRule>
    <cfRule type="cellIs" dxfId="1117" priority="1096" operator="greaterThan">
      <formula>15</formula>
    </cfRule>
  </conditionalFormatting>
  <conditionalFormatting sqref="AF76">
    <cfRule type="cellIs" dxfId="1116" priority="1089" operator="equal">
      <formula>0</formula>
    </cfRule>
    <cfRule type="cellIs" dxfId="1115" priority="1090" operator="lessThan">
      <formula>7</formula>
    </cfRule>
    <cfRule type="cellIs" dxfId="1114" priority="1091" operator="between">
      <formula>7</formula>
      <formula>14.99</formula>
    </cfRule>
    <cfRule type="cellIs" dxfId="1113" priority="1092" operator="greaterThan">
      <formula>15</formula>
    </cfRule>
  </conditionalFormatting>
  <conditionalFormatting sqref="AG76">
    <cfRule type="cellIs" dxfId="1112" priority="1085" operator="equal">
      <formula>0</formula>
    </cfRule>
    <cfRule type="cellIs" dxfId="1111" priority="1086" operator="lessThan">
      <formula>7</formula>
    </cfRule>
    <cfRule type="cellIs" dxfId="1110" priority="1087" operator="between">
      <formula>7</formula>
      <formula>14.99</formula>
    </cfRule>
    <cfRule type="cellIs" dxfId="1109" priority="1088" operator="greaterThan">
      <formula>15</formula>
    </cfRule>
  </conditionalFormatting>
  <conditionalFormatting sqref="AG76">
    <cfRule type="cellIs" dxfId="1108" priority="1081" operator="equal">
      <formula>0</formula>
    </cfRule>
    <cfRule type="cellIs" dxfId="1107" priority="1082" operator="lessThan">
      <formula>7</formula>
    </cfRule>
    <cfRule type="cellIs" dxfId="1106" priority="1083" operator="between">
      <formula>7</formula>
      <formula>14.99</formula>
    </cfRule>
    <cfRule type="cellIs" dxfId="1105" priority="1084" operator="greaterThan">
      <formula>15</formula>
    </cfRule>
  </conditionalFormatting>
  <conditionalFormatting sqref="AL76">
    <cfRule type="cellIs" dxfId="1104" priority="1069" operator="equal">
      <formula>0</formula>
    </cfRule>
    <cfRule type="cellIs" dxfId="1103" priority="1070" operator="lessThan">
      <formula>7</formula>
    </cfRule>
    <cfRule type="cellIs" dxfId="1102" priority="1071" operator="between">
      <formula>7</formula>
      <formula>14.99</formula>
    </cfRule>
    <cfRule type="cellIs" dxfId="1101" priority="1072" operator="greaterThan">
      <formula>15</formula>
    </cfRule>
  </conditionalFormatting>
  <conditionalFormatting sqref="AL76">
    <cfRule type="cellIs" dxfId="1100" priority="1065" operator="equal">
      <formula>0</formula>
    </cfRule>
    <cfRule type="cellIs" dxfId="1099" priority="1066" operator="lessThan">
      <formula>7</formula>
    </cfRule>
    <cfRule type="cellIs" dxfId="1098" priority="1067" operator="between">
      <formula>7</formula>
      <formula>14.99</formula>
    </cfRule>
    <cfRule type="cellIs" dxfId="1097" priority="1068" operator="greaterThan">
      <formula>15</formula>
    </cfRule>
  </conditionalFormatting>
  <conditionalFormatting sqref="AL67">
    <cfRule type="cellIs" dxfId="1096" priority="1053" operator="equal">
      <formula>0</formula>
    </cfRule>
    <cfRule type="cellIs" dxfId="1095" priority="1054" operator="lessThan">
      <formula>7</formula>
    </cfRule>
    <cfRule type="cellIs" dxfId="1094" priority="1055" operator="between">
      <formula>7</formula>
      <formula>14.99</formula>
    </cfRule>
    <cfRule type="cellIs" dxfId="1093" priority="1056" operator="greaterThan">
      <formula>15</formula>
    </cfRule>
  </conditionalFormatting>
  <conditionalFormatting sqref="AL67">
    <cfRule type="cellIs" dxfId="1092" priority="1049" operator="equal">
      <formula>0</formula>
    </cfRule>
    <cfRule type="cellIs" dxfId="1091" priority="1050" operator="lessThan">
      <formula>7</formula>
    </cfRule>
    <cfRule type="cellIs" dxfId="1090" priority="1051" operator="between">
      <formula>7</formula>
      <formula>14.99</formula>
    </cfRule>
    <cfRule type="cellIs" dxfId="1089" priority="1052" operator="greaterThan">
      <formula>15</formula>
    </cfRule>
  </conditionalFormatting>
  <conditionalFormatting sqref="AP69">
    <cfRule type="cellIs" dxfId="1088" priority="1037" operator="equal">
      <formula>0</formula>
    </cfRule>
    <cfRule type="cellIs" dxfId="1087" priority="1038" operator="lessThan">
      <formula>7</formula>
    </cfRule>
    <cfRule type="cellIs" dxfId="1086" priority="1039" operator="between">
      <formula>7</formula>
      <formula>14.99</formula>
    </cfRule>
    <cfRule type="cellIs" dxfId="1085" priority="1040" operator="greaterThan">
      <formula>15</formula>
    </cfRule>
  </conditionalFormatting>
  <conditionalFormatting sqref="AP69">
    <cfRule type="cellIs" dxfId="1084" priority="1033" operator="equal">
      <formula>0</formula>
    </cfRule>
    <cfRule type="cellIs" dxfId="1083" priority="1034" operator="lessThan">
      <formula>7</formula>
    </cfRule>
    <cfRule type="cellIs" dxfId="1082" priority="1035" operator="between">
      <formula>7</formula>
      <formula>14.99</formula>
    </cfRule>
    <cfRule type="cellIs" dxfId="1081" priority="1036" operator="greaterThan">
      <formula>15</formula>
    </cfRule>
  </conditionalFormatting>
  <conditionalFormatting sqref="AL77:AO77">
    <cfRule type="cellIs" dxfId="1080" priority="1029" operator="equal">
      <formula>0</formula>
    </cfRule>
    <cfRule type="cellIs" dxfId="1079" priority="1030" operator="lessThan">
      <formula>7</formula>
    </cfRule>
    <cfRule type="cellIs" dxfId="1078" priority="1031" operator="between">
      <formula>7</formula>
      <formula>14.99</formula>
    </cfRule>
    <cfRule type="cellIs" dxfId="1077" priority="1032" operator="greaterThan">
      <formula>15</formula>
    </cfRule>
  </conditionalFormatting>
  <conditionalFormatting sqref="F61:R61">
    <cfRule type="cellIs" dxfId="1076" priority="4429" operator="equal">
      <formula>0</formula>
    </cfRule>
    <cfRule type="cellIs" dxfId="1075" priority="4430" operator="lessThan">
      <formula>7</formula>
    </cfRule>
    <cfRule type="cellIs" dxfId="1074" priority="4431" operator="between">
      <formula>7</formula>
      <formula>14.99</formula>
    </cfRule>
    <cfRule type="cellIs" dxfId="1073" priority="4432" operator="greaterThan">
      <formula>15</formula>
    </cfRule>
  </conditionalFormatting>
  <conditionalFormatting sqref="AP77">
    <cfRule type="cellIs" dxfId="1072" priority="1017" operator="equal">
      <formula>0</formula>
    </cfRule>
    <cfRule type="cellIs" dxfId="1071" priority="1018" operator="lessThan">
      <formula>7</formula>
    </cfRule>
    <cfRule type="cellIs" dxfId="1070" priority="1019" operator="between">
      <formula>7</formula>
      <formula>14.99</formula>
    </cfRule>
    <cfRule type="cellIs" dxfId="1069" priority="1020" operator="greaterThan">
      <formula>15</formula>
    </cfRule>
  </conditionalFormatting>
  <conditionalFormatting sqref="AP77">
    <cfRule type="cellIs" dxfId="1068" priority="1013" operator="equal">
      <formula>0</formula>
    </cfRule>
    <cfRule type="cellIs" dxfId="1067" priority="1014" operator="lessThan">
      <formula>7</formula>
    </cfRule>
    <cfRule type="cellIs" dxfId="1066" priority="1015" operator="between">
      <formula>7</formula>
      <formula>14.99</formula>
    </cfRule>
    <cfRule type="cellIs" dxfId="1065" priority="1016" operator="greaterThan">
      <formula>15</formula>
    </cfRule>
  </conditionalFormatting>
  <conditionalFormatting sqref="AM78:AN78">
    <cfRule type="cellIs" dxfId="1064" priority="1009" operator="equal">
      <formula>0</formula>
    </cfRule>
    <cfRule type="cellIs" dxfId="1063" priority="1010" operator="lessThan">
      <formula>7</formula>
    </cfRule>
    <cfRule type="cellIs" dxfId="1062" priority="1011" operator="between">
      <formula>7</formula>
      <formula>14.99</formula>
    </cfRule>
    <cfRule type="cellIs" dxfId="1061" priority="1012" operator="greaterThan">
      <formula>15</formula>
    </cfRule>
  </conditionalFormatting>
  <conditionalFormatting sqref="AP78">
    <cfRule type="cellIs" dxfId="1060" priority="997" operator="equal">
      <formula>0</formula>
    </cfRule>
    <cfRule type="cellIs" dxfId="1059" priority="998" operator="lessThan">
      <formula>7</formula>
    </cfRule>
    <cfRule type="cellIs" dxfId="1058" priority="999" operator="between">
      <formula>7</formula>
      <formula>14.99</formula>
    </cfRule>
    <cfRule type="cellIs" dxfId="1057" priority="1000" operator="greaterThan">
      <formula>15</formula>
    </cfRule>
  </conditionalFormatting>
  <conditionalFormatting sqref="AP78">
    <cfRule type="cellIs" dxfId="1056" priority="993" operator="equal">
      <formula>0</formula>
    </cfRule>
    <cfRule type="cellIs" dxfId="1055" priority="994" operator="lessThan">
      <formula>7</formula>
    </cfRule>
    <cfRule type="cellIs" dxfId="1054" priority="995" operator="between">
      <formula>7</formula>
      <formula>14.99</formula>
    </cfRule>
    <cfRule type="cellIs" dxfId="1053" priority="996" operator="greaterThan">
      <formula>15</formula>
    </cfRule>
  </conditionalFormatting>
  <conditionalFormatting sqref="AL78">
    <cfRule type="cellIs" dxfId="1052" priority="985" operator="equal">
      <formula>0</formula>
    </cfRule>
    <cfRule type="cellIs" dxfId="1051" priority="986" operator="lessThan">
      <formula>7</formula>
    </cfRule>
    <cfRule type="cellIs" dxfId="1050" priority="987" operator="between">
      <formula>7</formula>
      <formula>14.99</formula>
    </cfRule>
    <cfRule type="cellIs" dxfId="1049" priority="988" operator="greaterThan">
      <formula>15</formula>
    </cfRule>
  </conditionalFormatting>
  <conditionalFormatting sqref="AO78">
    <cfRule type="cellIs" dxfId="1048" priority="981" operator="equal">
      <formula>0</formula>
    </cfRule>
    <cfRule type="cellIs" dxfId="1047" priority="982" operator="lessThan">
      <formula>7</formula>
    </cfRule>
    <cfRule type="cellIs" dxfId="1046" priority="983" operator="between">
      <formula>7</formula>
      <formula>14.99</formula>
    </cfRule>
    <cfRule type="cellIs" dxfId="1045" priority="984" operator="greaterThan">
      <formula>15</formula>
    </cfRule>
  </conditionalFormatting>
  <conditionalFormatting sqref="AO78">
    <cfRule type="cellIs" dxfId="1044" priority="977" operator="equal">
      <formula>0</formula>
    </cfRule>
    <cfRule type="cellIs" dxfId="1043" priority="978" operator="lessThan">
      <formula>7</formula>
    </cfRule>
    <cfRule type="cellIs" dxfId="1042" priority="979" operator="between">
      <formula>7</formula>
      <formula>14.99</formula>
    </cfRule>
    <cfRule type="cellIs" dxfId="1041" priority="980" operator="greaterThan">
      <formula>15</formula>
    </cfRule>
  </conditionalFormatting>
  <conditionalFormatting sqref="AG78">
    <cfRule type="cellIs" dxfId="1040" priority="973" operator="equal">
      <formula>0</formula>
    </cfRule>
    <cfRule type="cellIs" dxfId="1039" priority="974" operator="lessThan">
      <formula>7</formula>
    </cfRule>
    <cfRule type="cellIs" dxfId="1038" priority="975" operator="between">
      <formula>7</formula>
      <formula>14.99</formula>
    </cfRule>
    <cfRule type="cellIs" dxfId="1037" priority="976" operator="greaterThan">
      <formula>15</formula>
    </cfRule>
  </conditionalFormatting>
  <conditionalFormatting sqref="AG78">
    <cfRule type="cellIs" dxfId="1036" priority="969" operator="equal">
      <formula>0</formula>
    </cfRule>
    <cfRule type="cellIs" dxfId="1035" priority="970" operator="lessThan">
      <formula>7</formula>
    </cfRule>
    <cfRule type="cellIs" dxfId="1034" priority="971" operator="between">
      <formula>7</formula>
      <formula>14.99</formula>
    </cfRule>
    <cfRule type="cellIs" dxfId="1033" priority="972" operator="greaterThan">
      <formula>15</formula>
    </cfRule>
  </conditionalFormatting>
  <conditionalFormatting sqref="AF78">
    <cfRule type="cellIs" dxfId="1032" priority="965" operator="equal">
      <formula>0</formula>
    </cfRule>
    <cfRule type="cellIs" dxfId="1031" priority="966" operator="lessThan">
      <formula>7</formula>
    </cfRule>
    <cfRule type="cellIs" dxfId="1030" priority="967" operator="between">
      <formula>7</formula>
      <formula>14.99</formula>
    </cfRule>
    <cfRule type="cellIs" dxfId="1029" priority="968" operator="greaterThan">
      <formula>15</formula>
    </cfRule>
  </conditionalFormatting>
  <conditionalFormatting sqref="AF78">
    <cfRule type="cellIs" dxfId="1028" priority="961" operator="equal">
      <formula>0</formula>
    </cfRule>
    <cfRule type="cellIs" dxfId="1027" priority="962" operator="lessThan">
      <formula>7</formula>
    </cfRule>
    <cfRule type="cellIs" dxfId="1026" priority="963" operator="between">
      <formula>7</formula>
      <formula>14.99</formula>
    </cfRule>
    <cfRule type="cellIs" dxfId="1025" priority="964" operator="greaterThan">
      <formula>15</formula>
    </cfRule>
  </conditionalFormatting>
  <conditionalFormatting sqref="AH79:AJ79">
    <cfRule type="cellIs" dxfId="1024" priority="957" operator="equal">
      <formula>0</formula>
    </cfRule>
    <cfRule type="cellIs" dxfId="1023" priority="958" operator="lessThan">
      <formula>7</formula>
    </cfRule>
    <cfRule type="cellIs" dxfId="1022" priority="959" operator="between">
      <formula>7</formula>
      <formula>14.99</formula>
    </cfRule>
    <cfRule type="cellIs" dxfId="1021" priority="960" operator="greaterThan">
      <formula>15</formula>
    </cfRule>
  </conditionalFormatting>
  <conditionalFormatting sqref="AM79:AN79">
    <cfRule type="cellIs" dxfId="1020" priority="953" operator="equal">
      <formula>0</formula>
    </cfRule>
    <cfRule type="cellIs" dxfId="1019" priority="954" operator="lessThan">
      <formula>7</formula>
    </cfRule>
    <cfRule type="cellIs" dxfId="1018" priority="955" operator="between">
      <formula>7</formula>
      <formula>14.99</formula>
    </cfRule>
    <cfRule type="cellIs" dxfId="1017" priority="956" operator="greaterThan">
      <formula>15</formula>
    </cfRule>
  </conditionalFormatting>
  <conditionalFormatting sqref="AP79">
    <cfRule type="cellIs" dxfId="1016" priority="941" operator="equal">
      <formula>0</formula>
    </cfRule>
    <cfRule type="cellIs" dxfId="1015" priority="942" operator="lessThan">
      <formula>7</formula>
    </cfRule>
    <cfRule type="cellIs" dxfId="1014" priority="943" operator="between">
      <formula>7</formula>
      <formula>14.99</formula>
    </cfRule>
    <cfRule type="cellIs" dxfId="1013" priority="944" operator="greaterThan">
      <formula>15</formula>
    </cfRule>
  </conditionalFormatting>
  <conditionalFormatting sqref="AP79">
    <cfRule type="cellIs" dxfId="1012" priority="937" operator="equal">
      <formula>0</formula>
    </cfRule>
    <cfRule type="cellIs" dxfId="1011" priority="938" operator="lessThan">
      <formula>7</formula>
    </cfRule>
    <cfRule type="cellIs" dxfId="1010" priority="939" operator="between">
      <formula>7</formula>
      <formula>14.99</formula>
    </cfRule>
    <cfRule type="cellIs" dxfId="1009" priority="940" operator="greaterThan">
      <formula>15</formula>
    </cfRule>
  </conditionalFormatting>
  <conditionalFormatting sqref="AL79">
    <cfRule type="cellIs" dxfId="1008" priority="933" operator="equal">
      <formula>0</formula>
    </cfRule>
    <cfRule type="cellIs" dxfId="1007" priority="934" operator="lessThan">
      <formula>7</formula>
    </cfRule>
    <cfRule type="cellIs" dxfId="1006" priority="935" operator="between">
      <formula>7</formula>
      <formula>14.99</formula>
    </cfRule>
    <cfRule type="cellIs" dxfId="1005" priority="936" operator="greaterThan">
      <formula>15</formula>
    </cfRule>
  </conditionalFormatting>
  <conditionalFormatting sqref="AL79">
    <cfRule type="cellIs" dxfId="1004" priority="929" operator="equal">
      <formula>0</formula>
    </cfRule>
    <cfRule type="cellIs" dxfId="1003" priority="930" operator="lessThan">
      <formula>7</formula>
    </cfRule>
    <cfRule type="cellIs" dxfId="1002" priority="931" operator="between">
      <formula>7</formula>
      <formula>14.99</formula>
    </cfRule>
    <cfRule type="cellIs" dxfId="1001" priority="932" operator="greaterThan">
      <formula>15</formula>
    </cfRule>
  </conditionalFormatting>
  <conditionalFormatting sqref="AO79">
    <cfRule type="cellIs" dxfId="1000" priority="925" operator="equal">
      <formula>0</formula>
    </cfRule>
    <cfRule type="cellIs" dxfId="999" priority="926" operator="lessThan">
      <formula>7</formula>
    </cfRule>
    <cfRule type="cellIs" dxfId="998" priority="927" operator="between">
      <formula>7</formula>
      <formula>14.99</formula>
    </cfRule>
    <cfRule type="cellIs" dxfId="997" priority="928" operator="greaterThan">
      <formula>15</formula>
    </cfRule>
  </conditionalFormatting>
  <conditionalFormatting sqref="AO79">
    <cfRule type="cellIs" dxfId="996" priority="921" operator="equal">
      <formula>0</formula>
    </cfRule>
    <cfRule type="cellIs" dxfId="995" priority="922" operator="lessThan">
      <formula>7</formula>
    </cfRule>
    <cfRule type="cellIs" dxfId="994" priority="923" operator="between">
      <formula>7</formula>
      <formula>14.99</formula>
    </cfRule>
    <cfRule type="cellIs" dxfId="993" priority="924" operator="greaterThan">
      <formula>15</formula>
    </cfRule>
  </conditionalFormatting>
  <conditionalFormatting sqref="AG79">
    <cfRule type="cellIs" dxfId="992" priority="917" operator="equal">
      <formula>0</formula>
    </cfRule>
    <cfRule type="cellIs" dxfId="991" priority="918" operator="lessThan">
      <formula>7</formula>
    </cfRule>
    <cfRule type="cellIs" dxfId="990" priority="919" operator="between">
      <formula>7</formula>
      <formula>14.99</formula>
    </cfRule>
    <cfRule type="cellIs" dxfId="989" priority="920" operator="greaterThan">
      <formula>15</formula>
    </cfRule>
  </conditionalFormatting>
  <conditionalFormatting sqref="AF79">
    <cfRule type="cellIs" dxfId="988" priority="909" operator="equal">
      <formula>0</formula>
    </cfRule>
    <cfRule type="cellIs" dxfId="987" priority="910" operator="lessThan">
      <formula>7</formula>
    </cfRule>
    <cfRule type="cellIs" dxfId="986" priority="911" operator="between">
      <formula>7</formula>
      <formula>14.99</formula>
    </cfRule>
    <cfRule type="cellIs" dxfId="985" priority="912" operator="greaterThan">
      <formula>15</formula>
    </cfRule>
  </conditionalFormatting>
  <conditionalFormatting sqref="AF79">
    <cfRule type="cellIs" dxfId="984" priority="905" operator="equal">
      <formula>0</formula>
    </cfRule>
    <cfRule type="cellIs" dxfId="983" priority="906" operator="lessThan">
      <formula>7</formula>
    </cfRule>
    <cfRule type="cellIs" dxfId="982" priority="907" operator="between">
      <formula>7</formula>
      <formula>14.99</formula>
    </cfRule>
    <cfRule type="cellIs" dxfId="981" priority="908" operator="greaterThan">
      <formula>15</formula>
    </cfRule>
  </conditionalFormatting>
  <conditionalFormatting sqref="AN21">
    <cfRule type="cellIs" dxfId="980" priority="817" operator="equal">
      <formula>0</formula>
    </cfRule>
    <cfRule type="cellIs" dxfId="979" priority="818" operator="lessThan">
      <formula>7</formula>
    </cfRule>
    <cfRule type="cellIs" dxfId="978" priority="819" operator="between">
      <formula>7</formula>
      <formula>14.99</formula>
    </cfRule>
    <cfRule type="cellIs" dxfId="977" priority="820" operator="greaterThan">
      <formula>15</formula>
    </cfRule>
  </conditionalFormatting>
  <conditionalFormatting sqref="U21">
    <cfRule type="cellIs" dxfId="976" priority="813" operator="equal">
      <formula>0</formula>
    </cfRule>
    <cfRule type="cellIs" dxfId="975" priority="814" operator="lessThan">
      <formula>7</formula>
    </cfRule>
    <cfRule type="cellIs" dxfId="974" priority="815" operator="between">
      <formula>7</formula>
      <formula>14.99</formula>
    </cfRule>
    <cfRule type="cellIs" dxfId="973" priority="816" operator="greaterThan">
      <formula>15</formula>
    </cfRule>
  </conditionalFormatting>
  <conditionalFormatting sqref="V21">
    <cfRule type="cellIs" dxfId="972" priority="809" operator="equal">
      <formula>0</formula>
    </cfRule>
    <cfRule type="cellIs" dxfId="971" priority="810" operator="lessThan">
      <formula>7</formula>
    </cfRule>
    <cfRule type="cellIs" dxfId="970" priority="811" operator="between">
      <formula>7</formula>
      <formula>14.99</formula>
    </cfRule>
    <cfRule type="cellIs" dxfId="969" priority="812" operator="greaterThan">
      <formula>15</formula>
    </cfRule>
  </conditionalFormatting>
  <conditionalFormatting sqref="W21">
    <cfRule type="cellIs" dxfId="968" priority="805" operator="equal">
      <formula>0</formula>
    </cfRule>
    <cfRule type="cellIs" dxfId="967" priority="806" operator="lessThan">
      <formula>7</formula>
    </cfRule>
    <cfRule type="cellIs" dxfId="966" priority="807" operator="between">
      <formula>7</formula>
      <formula>14.99</formula>
    </cfRule>
    <cfRule type="cellIs" dxfId="965" priority="808" operator="greaterThan">
      <formula>15</formula>
    </cfRule>
  </conditionalFormatting>
  <conditionalFormatting sqref="X21">
    <cfRule type="cellIs" dxfId="964" priority="801" operator="equal">
      <formula>0</formula>
    </cfRule>
    <cfRule type="cellIs" dxfId="963" priority="802" operator="lessThan">
      <formula>7</formula>
    </cfRule>
    <cfRule type="cellIs" dxfId="962" priority="803" operator="between">
      <formula>7</formula>
      <formula>14.99</formula>
    </cfRule>
    <cfRule type="cellIs" dxfId="961" priority="804" operator="greaterThan">
      <formula>15</formula>
    </cfRule>
  </conditionalFormatting>
  <conditionalFormatting sqref="Y21">
    <cfRule type="cellIs" dxfId="960" priority="797" operator="equal">
      <formula>0</formula>
    </cfRule>
    <cfRule type="cellIs" dxfId="959" priority="798" operator="lessThan">
      <formula>7</formula>
    </cfRule>
    <cfRule type="cellIs" dxfId="958" priority="799" operator="between">
      <formula>7</formula>
      <formula>14.99</formula>
    </cfRule>
    <cfRule type="cellIs" dxfId="957" priority="800" operator="greaterThan">
      <formula>15</formula>
    </cfRule>
  </conditionalFormatting>
  <conditionalFormatting sqref="AB21">
    <cfRule type="cellIs" dxfId="956" priority="793" operator="equal">
      <formula>0</formula>
    </cfRule>
    <cfRule type="cellIs" dxfId="955" priority="794" operator="lessThan">
      <formula>7</formula>
    </cfRule>
    <cfRule type="cellIs" dxfId="954" priority="795" operator="between">
      <formula>7</formula>
      <formula>14.99</formula>
    </cfRule>
    <cfRule type="cellIs" dxfId="953" priority="796" operator="greaterThan">
      <formula>15</formula>
    </cfRule>
  </conditionalFormatting>
  <conditionalFormatting sqref="AC21">
    <cfRule type="cellIs" dxfId="952" priority="789" operator="equal">
      <formula>0</formula>
    </cfRule>
    <cfRule type="cellIs" dxfId="951" priority="790" operator="lessThan">
      <formula>7</formula>
    </cfRule>
    <cfRule type="cellIs" dxfId="950" priority="791" operator="between">
      <formula>7</formula>
      <formula>14.99</formula>
    </cfRule>
    <cfRule type="cellIs" dxfId="949" priority="792" operator="greaterThan">
      <formula>15</formula>
    </cfRule>
  </conditionalFormatting>
  <conditionalFormatting sqref="AD21">
    <cfRule type="cellIs" dxfId="948" priority="785" operator="equal">
      <formula>0</formula>
    </cfRule>
    <cfRule type="cellIs" dxfId="947" priority="786" operator="lessThan">
      <formula>7</formula>
    </cfRule>
    <cfRule type="cellIs" dxfId="946" priority="787" operator="between">
      <formula>7</formula>
      <formula>14.99</formula>
    </cfRule>
    <cfRule type="cellIs" dxfId="945" priority="788" operator="greaterThan">
      <formula>15</formula>
    </cfRule>
  </conditionalFormatting>
  <conditionalFormatting sqref="AE21">
    <cfRule type="cellIs" dxfId="944" priority="781" operator="equal">
      <formula>0</formula>
    </cfRule>
    <cfRule type="cellIs" dxfId="943" priority="782" operator="lessThan">
      <formula>7</formula>
    </cfRule>
    <cfRule type="cellIs" dxfId="942" priority="783" operator="between">
      <formula>7</formula>
      <formula>14.99</formula>
    </cfRule>
    <cfRule type="cellIs" dxfId="941" priority="784" operator="greaterThan">
      <formula>15</formula>
    </cfRule>
  </conditionalFormatting>
  <conditionalFormatting sqref="AF21">
    <cfRule type="cellIs" dxfId="940" priority="777" operator="equal">
      <formula>0</formula>
    </cfRule>
    <cfRule type="cellIs" dxfId="939" priority="778" operator="lessThan">
      <formula>7</formula>
    </cfRule>
    <cfRule type="cellIs" dxfId="938" priority="779" operator="between">
      <formula>7</formula>
      <formula>14.99</formula>
    </cfRule>
    <cfRule type="cellIs" dxfId="937" priority="780" operator="greaterThan">
      <formula>15</formula>
    </cfRule>
  </conditionalFormatting>
  <conditionalFormatting sqref="AG21">
    <cfRule type="cellIs" dxfId="936" priority="773" operator="equal">
      <formula>0</formula>
    </cfRule>
    <cfRule type="cellIs" dxfId="935" priority="774" operator="lessThan">
      <formula>7</formula>
    </cfRule>
    <cfRule type="cellIs" dxfId="934" priority="775" operator="between">
      <formula>7</formula>
      <formula>14.99</formula>
    </cfRule>
    <cfRule type="cellIs" dxfId="933" priority="776" operator="greaterThan">
      <formula>15</formula>
    </cfRule>
  </conditionalFormatting>
  <conditionalFormatting sqref="AH21">
    <cfRule type="cellIs" dxfId="932" priority="769" operator="equal">
      <formula>0</formula>
    </cfRule>
    <cfRule type="cellIs" dxfId="931" priority="770" operator="lessThan">
      <formula>7</formula>
    </cfRule>
    <cfRule type="cellIs" dxfId="930" priority="771" operator="between">
      <formula>7</formula>
      <formula>14.99</formula>
    </cfRule>
    <cfRule type="cellIs" dxfId="929" priority="772" operator="greaterThan">
      <formula>15</formula>
    </cfRule>
  </conditionalFormatting>
  <conditionalFormatting sqref="AI21">
    <cfRule type="cellIs" dxfId="928" priority="765" operator="equal">
      <formula>0</formula>
    </cfRule>
    <cfRule type="cellIs" dxfId="927" priority="766" operator="lessThan">
      <formula>7</formula>
    </cfRule>
    <cfRule type="cellIs" dxfId="926" priority="767" operator="between">
      <formula>7</formula>
      <formula>14.99</formula>
    </cfRule>
    <cfRule type="cellIs" dxfId="925" priority="768" operator="greaterThan">
      <formula>15</formula>
    </cfRule>
  </conditionalFormatting>
  <conditionalFormatting sqref="AJ21">
    <cfRule type="cellIs" dxfId="924" priority="761" operator="equal">
      <formula>0</formula>
    </cfRule>
    <cfRule type="cellIs" dxfId="923" priority="762" operator="lessThan">
      <formula>7</formula>
    </cfRule>
    <cfRule type="cellIs" dxfId="922" priority="763" operator="between">
      <formula>7</formula>
      <formula>14.99</formula>
    </cfRule>
    <cfRule type="cellIs" dxfId="921" priority="764" operator="greaterThan">
      <formula>15</formula>
    </cfRule>
  </conditionalFormatting>
  <conditionalFormatting sqref="AL21">
    <cfRule type="cellIs" dxfId="920" priority="753" operator="equal">
      <formula>0</formula>
    </cfRule>
    <cfRule type="cellIs" dxfId="919" priority="754" operator="lessThan">
      <formula>7</formula>
    </cfRule>
    <cfRule type="cellIs" dxfId="918" priority="755" operator="between">
      <formula>7</formula>
      <formula>14.99</formula>
    </cfRule>
    <cfRule type="cellIs" dxfId="917" priority="756" operator="greaterThan">
      <formula>15</formula>
    </cfRule>
  </conditionalFormatting>
  <conditionalFormatting sqref="AM21">
    <cfRule type="cellIs" dxfId="916" priority="749" operator="equal">
      <formula>0</formula>
    </cfRule>
    <cfRule type="cellIs" dxfId="915" priority="750" operator="lessThan">
      <formula>7</formula>
    </cfRule>
    <cfRule type="cellIs" dxfId="914" priority="751" operator="between">
      <formula>7</formula>
      <formula>14.99</formula>
    </cfRule>
    <cfRule type="cellIs" dxfId="913" priority="752" operator="greaterThan">
      <formula>15</formula>
    </cfRule>
  </conditionalFormatting>
  <conditionalFormatting sqref="AO21">
    <cfRule type="cellIs" dxfId="912" priority="745" operator="equal">
      <formula>0</formula>
    </cfRule>
    <cfRule type="cellIs" dxfId="911" priority="746" operator="lessThan">
      <formula>7</formula>
    </cfRule>
    <cfRule type="cellIs" dxfId="910" priority="747" operator="between">
      <formula>7</formula>
      <formula>14.99</formula>
    </cfRule>
    <cfRule type="cellIs" dxfId="909" priority="748" operator="greaterThan">
      <formula>15</formula>
    </cfRule>
  </conditionalFormatting>
  <conditionalFormatting sqref="AP21">
    <cfRule type="cellIs" dxfId="908" priority="741" operator="equal">
      <formula>0</formula>
    </cfRule>
    <cfRule type="cellIs" dxfId="907" priority="742" operator="lessThan">
      <formula>7</formula>
    </cfRule>
    <cfRule type="cellIs" dxfId="906" priority="743" operator="between">
      <formula>7</formula>
      <formula>14.99</formula>
    </cfRule>
    <cfRule type="cellIs" dxfId="905" priority="744" operator="greaterThan">
      <formula>15</formula>
    </cfRule>
  </conditionalFormatting>
  <conditionalFormatting sqref="AL21:AP21">
    <cfRule type="cellIs" dxfId="904" priority="737" operator="equal">
      <formula>0</formula>
    </cfRule>
    <cfRule type="cellIs" dxfId="903" priority="738" operator="lessThan">
      <formula>7</formula>
    </cfRule>
    <cfRule type="cellIs" dxfId="902" priority="739" operator="between">
      <formula>7</formula>
      <formula>14.99</formula>
    </cfRule>
    <cfRule type="cellIs" dxfId="901" priority="740" operator="greaterThan">
      <formula>15</formula>
    </cfRule>
  </conditionalFormatting>
  <conditionalFormatting sqref="AB50">
    <cfRule type="cellIs" dxfId="900" priority="733" operator="equal">
      <formula>0</formula>
    </cfRule>
    <cfRule type="cellIs" dxfId="899" priority="734" operator="lessThan">
      <formula>7</formula>
    </cfRule>
    <cfRule type="cellIs" dxfId="898" priority="735" operator="between">
      <formula>7</formula>
      <formula>14.99</formula>
    </cfRule>
    <cfRule type="cellIs" dxfId="897" priority="736" operator="greaterThan">
      <formula>15</formula>
    </cfRule>
  </conditionalFormatting>
  <conditionalFormatting sqref="AB50">
    <cfRule type="cellIs" dxfId="896" priority="729" operator="equal">
      <formula>0</formula>
    </cfRule>
    <cfRule type="cellIs" dxfId="895" priority="730" operator="lessThan">
      <formula>7</formula>
    </cfRule>
    <cfRule type="cellIs" dxfId="894" priority="731" operator="between">
      <formula>7</formula>
      <formula>14.99</formula>
    </cfRule>
    <cfRule type="cellIs" dxfId="893" priority="732" operator="greaterThan">
      <formula>15</formula>
    </cfRule>
  </conditionalFormatting>
  <conditionalFormatting sqref="AC50">
    <cfRule type="cellIs" dxfId="892" priority="725" operator="equal">
      <formula>0</formula>
    </cfRule>
    <cfRule type="cellIs" dxfId="891" priority="726" operator="lessThan">
      <formula>7</formula>
    </cfRule>
    <cfRule type="cellIs" dxfId="890" priority="727" operator="between">
      <formula>7</formula>
      <formula>14.99</formula>
    </cfRule>
    <cfRule type="cellIs" dxfId="889" priority="728" operator="greaterThan">
      <formula>15</formula>
    </cfRule>
  </conditionalFormatting>
  <conditionalFormatting sqref="AD50">
    <cfRule type="cellIs" dxfId="888" priority="717" operator="equal">
      <formula>0</formula>
    </cfRule>
    <cfRule type="cellIs" dxfId="887" priority="718" operator="lessThan">
      <formula>7</formula>
    </cfRule>
    <cfRule type="cellIs" dxfId="886" priority="719" operator="between">
      <formula>7</formula>
      <formula>14.99</formula>
    </cfRule>
    <cfRule type="cellIs" dxfId="885" priority="720" operator="greaterThan">
      <formula>15</formula>
    </cfRule>
  </conditionalFormatting>
  <conditionalFormatting sqref="AD50">
    <cfRule type="cellIs" dxfId="884" priority="713" operator="equal">
      <formula>0</formula>
    </cfRule>
    <cfRule type="cellIs" dxfId="883" priority="714" operator="lessThan">
      <formula>7</formula>
    </cfRule>
    <cfRule type="cellIs" dxfId="882" priority="715" operator="between">
      <formula>7</formula>
      <formula>14.99</formula>
    </cfRule>
    <cfRule type="cellIs" dxfId="881" priority="716" operator="greaterThan">
      <formula>15</formula>
    </cfRule>
  </conditionalFormatting>
  <conditionalFormatting sqref="AE50">
    <cfRule type="cellIs" dxfId="880" priority="709" operator="equal">
      <formula>0</formula>
    </cfRule>
    <cfRule type="cellIs" dxfId="879" priority="710" operator="lessThan">
      <formula>7</formula>
    </cfRule>
    <cfRule type="cellIs" dxfId="878" priority="711" operator="between">
      <formula>7</formula>
      <formula>14.99</formula>
    </cfRule>
    <cfRule type="cellIs" dxfId="877" priority="712" operator="greaterThan">
      <formula>15</formula>
    </cfRule>
  </conditionalFormatting>
  <conditionalFormatting sqref="AG50">
    <cfRule type="cellIs" dxfId="876" priority="701" operator="equal">
      <formula>0</formula>
    </cfRule>
    <cfRule type="cellIs" dxfId="875" priority="702" operator="lessThan">
      <formula>7</formula>
    </cfRule>
    <cfRule type="cellIs" dxfId="874" priority="703" operator="between">
      <formula>7</formula>
      <formula>14.99</formula>
    </cfRule>
    <cfRule type="cellIs" dxfId="873" priority="704" operator="greaterThan">
      <formula>15</formula>
    </cfRule>
  </conditionalFormatting>
  <conditionalFormatting sqref="AG50">
    <cfRule type="cellIs" dxfId="872" priority="697" operator="equal">
      <formula>0</formula>
    </cfRule>
    <cfRule type="cellIs" dxfId="871" priority="698" operator="lessThan">
      <formula>7</formula>
    </cfRule>
    <cfRule type="cellIs" dxfId="870" priority="699" operator="between">
      <formula>7</formula>
      <formula>14.99</formula>
    </cfRule>
    <cfRule type="cellIs" dxfId="869" priority="700" operator="greaterThan">
      <formula>15</formula>
    </cfRule>
  </conditionalFormatting>
  <conditionalFormatting sqref="AI50">
    <cfRule type="cellIs" dxfId="868" priority="693" operator="equal">
      <formula>0</formula>
    </cfRule>
    <cfRule type="cellIs" dxfId="867" priority="694" operator="lessThan">
      <formula>7</formula>
    </cfRule>
    <cfRule type="cellIs" dxfId="866" priority="695" operator="between">
      <formula>7</formula>
      <formula>14.99</formula>
    </cfRule>
    <cfRule type="cellIs" dxfId="865" priority="696" operator="greaterThan">
      <formula>15</formula>
    </cfRule>
  </conditionalFormatting>
  <conditionalFormatting sqref="AI50">
    <cfRule type="cellIs" dxfId="864" priority="689" operator="equal">
      <formula>0</formula>
    </cfRule>
    <cfRule type="cellIs" dxfId="863" priority="690" operator="lessThan">
      <formula>7</formula>
    </cfRule>
    <cfRule type="cellIs" dxfId="862" priority="691" operator="between">
      <formula>7</formula>
      <formula>14.99</formula>
    </cfRule>
    <cfRule type="cellIs" dxfId="861" priority="692" operator="greaterThan">
      <formula>15</formula>
    </cfRule>
  </conditionalFormatting>
  <conditionalFormatting sqref="AL50">
    <cfRule type="cellIs" dxfId="860" priority="673" operator="equal">
      <formula>0</formula>
    </cfRule>
    <cfRule type="cellIs" dxfId="859" priority="674" operator="lessThan">
      <formula>7</formula>
    </cfRule>
    <cfRule type="cellIs" dxfId="858" priority="675" operator="between">
      <formula>7</formula>
      <formula>14.99</formula>
    </cfRule>
    <cfRule type="cellIs" dxfId="857" priority="676" operator="greaterThan">
      <formula>15</formula>
    </cfRule>
  </conditionalFormatting>
  <conditionalFormatting sqref="AO50">
    <cfRule type="cellIs" dxfId="856" priority="669" operator="equal">
      <formula>0</formula>
    </cfRule>
    <cfRule type="cellIs" dxfId="855" priority="670" operator="lessThan">
      <formula>7</formula>
    </cfRule>
    <cfRule type="cellIs" dxfId="854" priority="671" operator="between">
      <formula>7</formula>
      <formula>14.99</formula>
    </cfRule>
    <cfRule type="cellIs" dxfId="853" priority="672" operator="greaterThan">
      <formula>15</formula>
    </cfRule>
  </conditionalFormatting>
  <conditionalFormatting sqref="AO50">
    <cfRule type="cellIs" dxfId="852" priority="665" operator="equal">
      <formula>0</formula>
    </cfRule>
    <cfRule type="cellIs" dxfId="851" priority="666" operator="lessThan">
      <formula>7</formula>
    </cfRule>
    <cfRule type="cellIs" dxfId="850" priority="667" operator="between">
      <formula>7</formula>
      <formula>14.99</formula>
    </cfRule>
    <cfRule type="cellIs" dxfId="849" priority="668" operator="greaterThan">
      <formula>15</formula>
    </cfRule>
  </conditionalFormatting>
  <conditionalFormatting sqref="AP50">
    <cfRule type="cellIs" dxfId="848" priority="661" operator="equal">
      <formula>0</formula>
    </cfRule>
    <cfRule type="cellIs" dxfId="847" priority="662" operator="lessThan">
      <formula>7</formula>
    </cfRule>
    <cfRule type="cellIs" dxfId="846" priority="663" operator="between">
      <formula>7</formula>
      <formula>14.99</formula>
    </cfRule>
    <cfRule type="cellIs" dxfId="845" priority="664" operator="greaterThan">
      <formula>15</formula>
    </cfRule>
  </conditionalFormatting>
  <conditionalFormatting sqref="AP50">
    <cfRule type="cellIs" dxfId="844" priority="657" operator="equal">
      <formula>0</formula>
    </cfRule>
    <cfRule type="cellIs" dxfId="843" priority="658" operator="lessThan">
      <formula>7</formula>
    </cfRule>
    <cfRule type="cellIs" dxfId="842" priority="659" operator="between">
      <formula>7</formula>
      <formula>14.99</formula>
    </cfRule>
    <cfRule type="cellIs" dxfId="841" priority="660" operator="greaterThan">
      <formula>15</formula>
    </cfRule>
  </conditionalFormatting>
  <conditionalFormatting sqref="V58">
    <cfRule type="cellIs" dxfId="840" priority="653" operator="equal">
      <formula>0</formula>
    </cfRule>
    <cfRule type="cellIs" dxfId="839" priority="654" operator="lessThan">
      <formula>7</formula>
    </cfRule>
    <cfRule type="cellIs" dxfId="838" priority="655" operator="between">
      <formula>7</formula>
      <formula>14.99</formula>
    </cfRule>
    <cfRule type="cellIs" dxfId="837" priority="656" operator="greaterThan">
      <formula>15</formula>
    </cfRule>
  </conditionalFormatting>
  <conditionalFormatting sqref="V58">
    <cfRule type="cellIs" dxfId="836" priority="649" operator="equal">
      <formula>0</formula>
    </cfRule>
    <cfRule type="cellIs" dxfId="835" priority="650" operator="lessThan">
      <formula>7</formula>
    </cfRule>
    <cfRule type="cellIs" dxfId="834" priority="651" operator="between">
      <formula>7</formula>
      <formula>14.99</formula>
    </cfRule>
    <cfRule type="cellIs" dxfId="833" priority="652" operator="greaterThan">
      <formula>15</formula>
    </cfRule>
  </conditionalFormatting>
  <conditionalFormatting sqref="Y58">
    <cfRule type="cellIs" dxfId="832" priority="645" operator="equal">
      <formula>0</formula>
    </cfRule>
    <cfRule type="cellIs" dxfId="831" priority="646" operator="lessThan">
      <formula>7</formula>
    </cfRule>
    <cfRule type="cellIs" dxfId="830" priority="647" operator="between">
      <formula>7</formula>
      <formula>14.99</formula>
    </cfRule>
    <cfRule type="cellIs" dxfId="829" priority="648" operator="greaterThan">
      <formula>15</formula>
    </cfRule>
  </conditionalFormatting>
  <conditionalFormatting sqref="Y58">
    <cfRule type="cellIs" dxfId="828" priority="641" operator="equal">
      <formula>0</formula>
    </cfRule>
    <cfRule type="cellIs" dxfId="827" priority="642" operator="lessThan">
      <formula>7</formula>
    </cfRule>
    <cfRule type="cellIs" dxfId="826" priority="643" operator="between">
      <formula>7</formula>
      <formula>14.99</formula>
    </cfRule>
    <cfRule type="cellIs" dxfId="825" priority="644" operator="greaterThan">
      <formula>15</formula>
    </cfRule>
  </conditionalFormatting>
  <conditionalFormatting sqref="H21:R21">
    <cfRule type="cellIs" dxfId="824" priority="4025" operator="equal">
      <formula>0</formula>
    </cfRule>
    <cfRule type="cellIs" dxfId="823" priority="4026" operator="lessThan">
      <formula>7</formula>
    </cfRule>
    <cfRule type="cellIs" dxfId="822" priority="4027" operator="between">
      <formula>7</formula>
      <formula>14.99</formula>
    </cfRule>
    <cfRule type="cellIs" dxfId="821" priority="4028" operator="greaterThan">
      <formula>15</formula>
    </cfRule>
  </conditionalFormatting>
  <conditionalFormatting sqref="AB58">
    <cfRule type="cellIs" dxfId="820" priority="617" operator="equal">
      <formula>0</formula>
    </cfRule>
    <cfRule type="cellIs" dxfId="819" priority="618" operator="lessThan">
      <formula>7</formula>
    </cfRule>
    <cfRule type="cellIs" dxfId="818" priority="619" operator="between">
      <formula>7</formula>
      <formula>14.99</formula>
    </cfRule>
    <cfRule type="cellIs" dxfId="817" priority="620" operator="greaterThan">
      <formula>15</formula>
    </cfRule>
  </conditionalFormatting>
  <conditionalFormatting sqref="AD58">
    <cfRule type="cellIs" dxfId="816" priority="605" operator="equal">
      <formula>0</formula>
    </cfRule>
    <cfRule type="cellIs" dxfId="815" priority="606" operator="lessThan">
      <formula>7</formula>
    </cfRule>
    <cfRule type="cellIs" dxfId="814" priority="607" operator="between">
      <formula>7</formula>
      <formula>14.99</formula>
    </cfRule>
    <cfRule type="cellIs" dxfId="813" priority="608" operator="greaterThan">
      <formula>15</formula>
    </cfRule>
  </conditionalFormatting>
  <conditionalFormatting sqref="AD58">
    <cfRule type="cellIs" dxfId="812" priority="601" operator="equal">
      <formula>0</formula>
    </cfRule>
    <cfRule type="cellIs" dxfId="811" priority="602" operator="lessThan">
      <formula>7</formula>
    </cfRule>
    <cfRule type="cellIs" dxfId="810" priority="603" operator="between">
      <formula>7</formula>
      <formula>14.99</formula>
    </cfRule>
    <cfRule type="cellIs" dxfId="809" priority="604" operator="greaterThan">
      <formula>15</formula>
    </cfRule>
  </conditionalFormatting>
  <conditionalFormatting sqref="AF58">
    <cfRule type="cellIs" dxfId="808" priority="589" operator="equal">
      <formula>0</formula>
    </cfRule>
    <cfRule type="cellIs" dxfId="807" priority="590" operator="lessThan">
      <formula>7</formula>
    </cfRule>
    <cfRule type="cellIs" dxfId="806" priority="591" operator="between">
      <formula>7</formula>
      <formula>14.99</formula>
    </cfRule>
    <cfRule type="cellIs" dxfId="805" priority="592" operator="greaterThan">
      <formula>15</formula>
    </cfRule>
  </conditionalFormatting>
  <conditionalFormatting sqref="AF58">
    <cfRule type="cellIs" dxfId="804" priority="585" operator="equal">
      <formula>0</formula>
    </cfRule>
    <cfRule type="cellIs" dxfId="803" priority="586" operator="lessThan">
      <formula>7</formula>
    </cfRule>
    <cfRule type="cellIs" dxfId="802" priority="587" operator="between">
      <formula>7</formula>
      <formula>14.99</formula>
    </cfRule>
    <cfRule type="cellIs" dxfId="801" priority="588" operator="greaterThan">
      <formula>15</formula>
    </cfRule>
  </conditionalFormatting>
  <conditionalFormatting sqref="AG58">
    <cfRule type="cellIs" dxfId="800" priority="581" operator="equal">
      <formula>0</formula>
    </cfRule>
    <cfRule type="cellIs" dxfId="799" priority="582" operator="lessThan">
      <formula>7</formula>
    </cfRule>
    <cfRule type="cellIs" dxfId="798" priority="583" operator="between">
      <formula>7</formula>
      <formula>14.99</formula>
    </cfRule>
    <cfRule type="cellIs" dxfId="797" priority="584" operator="greaterThan">
      <formula>15</formula>
    </cfRule>
  </conditionalFormatting>
  <conditionalFormatting sqref="AH58">
    <cfRule type="cellIs" dxfId="796" priority="573" operator="equal">
      <formula>0</formula>
    </cfRule>
    <cfRule type="cellIs" dxfId="795" priority="574" operator="lessThan">
      <formula>7</formula>
    </cfRule>
    <cfRule type="cellIs" dxfId="794" priority="575" operator="between">
      <formula>7</formula>
      <formula>14.99</formula>
    </cfRule>
    <cfRule type="cellIs" dxfId="793" priority="576" operator="greaterThan">
      <formula>15</formula>
    </cfRule>
  </conditionalFormatting>
  <conditionalFormatting sqref="AH58">
    <cfRule type="cellIs" dxfId="792" priority="569" operator="equal">
      <formula>0</formula>
    </cfRule>
    <cfRule type="cellIs" dxfId="791" priority="570" operator="lessThan">
      <formula>7</formula>
    </cfRule>
    <cfRule type="cellIs" dxfId="790" priority="571" operator="between">
      <formula>7</formula>
      <formula>14.99</formula>
    </cfRule>
    <cfRule type="cellIs" dxfId="789" priority="572" operator="greaterThan">
      <formula>15</formula>
    </cfRule>
  </conditionalFormatting>
  <conditionalFormatting sqref="AI58">
    <cfRule type="cellIs" dxfId="788" priority="565" operator="equal">
      <formula>0</formula>
    </cfRule>
    <cfRule type="cellIs" dxfId="787" priority="566" operator="lessThan">
      <formula>7</formula>
    </cfRule>
    <cfRule type="cellIs" dxfId="786" priority="567" operator="between">
      <formula>7</formula>
      <formula>14.99</formula>
    </cfRule>
    <cfRule type="cellIs" dxfId="785" priority="568" operator="greaterThan">
      <formula>15</formula>
    </cfRule>
  </conditionalFormatting>
  <conditionalFormatting sqref="AI58">
    <cfRule type="cellIs" dxfId="784" priority="561" operator="equal">
      <formula>0</formula>
    </cfRule>
    <cfRule type="cellIs" dxfId="783" priority="562" operator="lessThan">
      <formula>7</formula>
    </cfRule>
    <cfRule type="cellIs" dxfId="782" priority="563" operator="between">
      <formula>7</formula>
      <formula>14.99</formula>
    </cfRule>
    <cfRule type="cellIs" dxfId="781" priority="564" operator="greaterThan">
      <formula>15</formula>
    </cfRule>
  </conditionalFormatting>
  <conditionalFormatting sqref="AJ58">
    <cfRule type="cellIs" dxfId="780" priority="557" operator="equal">
      <formula>0</formula>
    </cfRule>
    <cfRule type="cellIs" dxfId="779" priority="558" operator="lessThan">
      <formula>7</formula>
    </cfRule>
    <cfRule type="cellIs" dxfId="778" priority="559" operator="between">
      <formula>7</formula>
      <formula>14.99</formula>
    </cfRule>
    <cfRule type="cellIs" dxfId="777" priority="560" operator="greaterThan">
      <formula>15</formula>
    </cfRule>
  </conditionalFormatting>
  <conditionalFormatting sqref="AJ58">
    <cfRule type="cellIs" dxfId="776" priority="553" operator="equal">
      <formula>0</formula>
    </cfRule>
    <cfRule type="cellIs" dxfId="775" priority="554" operator="lessThan">
      <formula>7</formula>
    </cfRule>
    <cfRule type="cellIs" dxfId="774" priority="555" operator="between">
      <formula>7</formula>
      <formula>14.99</formula>
    </cfRule>
    <cfRule type="cellIs" dxfId="773" priority="556" operator="greaterThan">
      <formula>15</formula>
    </cfRule>
  </conditionalFormatting>
  <conditionalFormatting sqref="F21:R21">
    <cfRule type="cellIs" dxfId="772" priority="3945" operator="equal">
      <formula>0</formula>
    </cfRule>
    <cfRule type="cellIs" dxfId="771" priority="3946" operator="lessThan">
      <formula>7</formula>
    </cfRule>
    <cfRule type="cellIs" dxfId="770" priority="3947" operator="between">
      <formula>7</formula>
      <formula>14.99</formula>
    </cfRule>
    <cfRule type="cellIs" dxfId="769" priority="3948" operator="greaterThan">
      <formula>15</formula>
    </cfRule>
  </conditionalFormatting>
  <conditionalFormatting sqref="AL58">
    <cfRule type="cellIs" dxfId="768" priority="537" operator="equal">
      <formula>0</formula>
    </cfRule>
    <cfRule type="cellIs" dxfId="767" priority="538" operator="lessThan">
      <formula>7</formula>
    </cfRule>
    <cfRule type="cellIs" dxfId="766" priority="539" operator="between">
      <formula>7</formula>
      <formula>14.99</formula>
    </cfRule>
    <cfRule type="cellIs" dxfId="765" priority="540" operator="greaterThan">
      <formula>15</formula>
    </cfRule>
  </conditionalFormatting>
  <conditionalFormatting sqref="AM58">
    <cfRule type="cellIs" dxfId="764" priority="533" operator="equal">
      <formula>0</formula>
    </cfRule>
    <cfRule type="cellIs" dxfId="763" priority="534" operator="lessThan">
      <formula>7</formula>
    </cfRule>
    <cfRule type="cellIs" dxfId="762" priority="535" operator="between">
      <formula>7</formula>
      <formula>14.99</formula>
    </cfRule>
    <cfRule type="cellIs" dxfId="761" priority="536" operator="greaterThan">
      <formula>15</formula>
    </cfRule>
  </conditionalFormatting>
  <conditionalFormatting sqref="AM58">
    <cfRule type="cellIs" dxfId="760" priority="529" operator="equal">
      <formula>0</formula>
    </cfRule>
    <cfRule type="cellIs" dxfId="759" priority="530" operator="lessThan">
      <formula>7</formula>
    </cfRule>
    <cfRule type="cellIs" dxfId="758" priority="531" operator="between">
      <formula>7</formula>
      <formula>14.99</formula>
    </cfRule>
    <cfRule type="cellIs" dxfId="757" priority="532" operator="greaterThan">
      <formula>15</formula>
    </cfRule>
  </conditionalFormatting>
  <conditionalFormatting sqref="AO58">
    <cfRule type="cellIs" dxfId="756" priority="525" operator="equal">
      <formula>0</formula>
    </cfRule>
    <cfRule type="cellIs" dxfId="755" priority="526" operator="lessThan">
      <formula>7</formula>
    </cfRule>
    <cfRule type="cellIs" dxfId="754" priority="527" operator="between">
      <formula>7</formula>
      <formula>14.99</formula>
    </cfRule>
    <cfRule type="cellIs" dxfId="753" priority="528" operator="greaterThan">
      <formula>15</formula>
    </cfRule>
  </conditionalFormatting>
  <conditionalFormatting sqref="AO58">
    <cfRule type="cellIs" dxfId="752" priority="521" operator="equal">
      <formula>0</formula>
    </cfRule>
    <cfRule type="cellIs" dxfId="751" priority="522" operator="lessThan">
      <formula>7</formula>
    </cfRule>
    <cfRule type="cellIs" dxfId="750" priority="523" operator="between">
      <formula>7</formula>
      <formula>14.99</formula>
    </cfRule>
    <cfRule type="cellIs" dxfId="749" priority="524" operator="greaterThan">
      <formula>15</formula>
    </cfRule>
  </conditionalFormatting>
  <conditionalFormatting sqref="AP58">
    <cfRule type="cellIs" dxfId="748" priority="517" operator="equal">
      <formula>0</formula>
    </cfRule>
    <cfRule type="cellIs" dxfId="747" priority="518" operator="lessThan">
      <formula>7</formula>
    </cfRule>
    <cfRule type="cellIs" dxfId="746" priority="519" operator="between">
      <formula>7</formula>
      <formula>14.99</formula>
    </cfRule>
    <cfRule type="cellIs" dxfId="745" priority="520" operator="greaterThan">
      <formula>15</formula>
    </cfRule>
  </conditionalFormatting>
  <conditionalFormatting sqref="AP58">
    <cfRule type="cellIs" dxfId="744" priority="513" operator="equal">
      <formula>0</formula>
    </cfRule>
    <cfRule type="cellIs" dxfId="743" priority="514" operator="lessThan">
      <formula>7</formula>
    </cfRule>
    <cfRule type="cellIs" dxfId="742" priority="515" operator="between">
      <formula>7</formula>
      <formula>14.99</formula>
    </cfRule>
    <cfRule type="cellIs" dxfId="741" priority="516" operator="greaterThan">
      <formula>15</formula>
    </cfRule>
  </conditionalFormatting>
  <conditionalFormatting sqref="AN63">
    <cfRule type="cellIs" dxfId="740" priority="509" operator="equal">
      <formula>0</formula>
    </cfRule>
    <cfRule type="cellIs" dxfId="739" priority="510" operator="lessThan">
      <formula>7</formula>
    </cfRule>
    <cfRule type="cellIs" dxfId="738" priority="511" operator="between">
      <formula>7</formula>
      <formula>14.99</formula>
    </cfRule>
    <cfRule type="cellIs" dxfId="737" priority="512" operator="greaterThan">
      <formula>15</formula>
    </cfRule>
  </conditionalFormatting>
  <conditionalFormatting sqref="U63">
    <cfRule type="cellIs" dxfId="736" priority="505" operator="equal">
      <formula>0</formula>
    </cfRule>
    <cfRule type="cellIs" dxfId="735" priority="506" operator="lessThan">
      <formula>7</formula>
    </cfRule>
    <cfRule type="cellIs" dxfId="734" priority="507" operator="between">
      <formula>7</formula>
      <formula>14.99</formula>
    </cfRule>
    <cfRule type="cellIs" dxfId="733" priority="508" operator="greaterThan">
      <formula>15</formula>
    </cfRule>
  </conditionalFormatting>
  <conditionalFormatting sqref="V63">
    <cfRule type="cellIs" dxfId="732" priority="501" operator="equal">
      <formula>0</formula>
    </cfRule>
    <cfRule type="cellIs" dxfId="731" priority="502" operator="lessThan">
      <formula>7</formula>
    </cfRule>
    <cfRule type="cellIs" dxfId="730" priority="503" operator="between">
      <formula>7</formula>
      <formula>14.99</formula>
    </cfRule>
    <cfRule type="cellIs" dxfId="729" priority="504" operator="greaterThan">
      <formula>15</formula>
    </cfRule>
  </conditionalFormatting>
  <conditionalFormatting sqref="W63">
    <cfRule type="cellIs" dxfId="728" priority="497" operator="equal">
      <formula>0</formula>
    </cfRule>
    <cfRule type="cellIs" dxfId="727" priority="498" operator="lessThan">
      <formula>7</formula>
    </cfRule>
    <cfRule type="cellIs" dxfId="726" priority="499" operator="between">
      <formula>7</formula>
      <formula>14.99</formula>
    </cfRule>
    <cfRule type="cellIs" dxfId="725" priority="500" operator="greaterThan">
      <formula>15</formula>
    </cfRule>
  </conditionalFormatting>
  <conditionalFormatting sqref="X63">
    <cfRule type="cellIs" dxfId="724" priority="493" operator="equal">
      <formula>0</formula>
    </cfRule>
    <cfRule type="cellIs" dxfId="723" priority="494" operator="lessThan">
      <formula>7</formula>
    </cfRule>
    <cfRule type="cellIs" dxfId="722" priority="495" operator="between">
      <formula>7</formula>
      <formula>14.99</formula>
    </cfRule>
    <cfRule type="cellIs" dxfId="721" priority="496" operator="greaterThan">
      <formula>15</formula>
    </cfRule>
  </conditionalFormatting>
  <conditionalFormatting sqref="Y63">
    <cfRule type="cellIs" dxfId="720" priority="489" operator="equal">
      <formula>0</formula>
    </cfRule>
    <cfRule type="cellIs" dxfId="719" priority="490" operator="lessThan">
      <formula>7</formula>
    </cfRule>
    <cfRule type="cellIs" dxfId="718" priority="491" operator="between">
      <formula>7</formula>
      <formula>14.99</formula>
    </cfRule>
    <cfRule type="cellIs" dxfId="717" priority="492" operator="greaterThan">
      <formula>15</formula>
    </cfRule>
  </conditionalFormatting>
  <conditionalFormatting sqref="AB63">
    <cfRule type="cellIs" dxfId="716" priority="485" operator="equal">
      <formula>0</formula>
    </cfRule>
    <cfRule type="cellIs" dxfId="715" priority="486" operator="lessThan">
      <formula>7</formula>
    </cfRule>
    <cfRule type="cellIs" dxfId="714" priority="487" operator="between">
      <formula>7</formula>
      <formula>14.99</formula>
    </cfRule>
    <cfRule type="cellIs" dxfId="713" priority="488" operator="greaterThan">
      <formula>15</formula>
    </cfRule>
  </conditionalFormatting>
  <conditionalFormatting sqref="AC63">
    <cfRule type="cellIs" dxfId="712" priority="481" operator="equal">
      <formula>0</formula>
    </cfRule>
    <cfRule type="cellIs" dxfId="711" priority="482" operator="lessThan">
      <formula>7</formula>
    </cfRule>
    <cfRule type="cellIs" dxfId="710" priority="483" operator="between">
      <formula>7</formula>
      <formula>14.99</formula>
    </cfRule>
    <cfRule type="cellIs" dxfId="709" priority="484" operator="greaterThan">
      <formula>15</formula>
    </cfRule>
  </conditionalFormatting>
  <conditionalFormatting sqref="AD63">
    <cfRule type="cellIs" dxfId="708" priority="477" operator="equal">
      <formula>0</formula>
    </cfRule>
    <cfRule type="cellIs" dxfId="707" priority="478" operator="lessThan">
      <formula>7</formula>
    </cfRule>
    <cfRule type="cellIs" dxfId="706" priority="479" operator="between">
      <formula>7</formula>
      <formula>14.99</formula>
    </cfRule>
    <cfRule type="cellIs" dxfId="705" priority="480" operator="greaterThan">
      <formula>15</formula>
    </cfRule>
  </conditionalFormatting>
  <conditionalFormatting sqref="AE63">
    <cfRule type="cellIs" dxfId="704" priority="473" operator="equal">
      <formula>0</formula>
    </cfRule>
    <cfRule type="cellIs" dxfId="703" priority="474" operator="lessThan">
      <formula>7</formula>
    </cfRule>
    <cfRule type="cellIs" dxfId="702" priority="475" operator="between">
      <formula>7</formula>
      <formula>14.99</formula>
    </cfRule>
    <cfRule type="cellIs" dxfId="701" priority="476" operator="greaterThan">
      <formula>15</formula>
    </cfRule>
  </conditionalFormatting>
  <conditionalFormatting sqref="AF63">
    <cfRule type="cellIs" dxfId="700" priority="469" operator="equal">
      <formula>0</formula>
    </cfRule>
    <cfRule type="cellIs" dxfId="699" priority="470" operator="lessThan">
      <formula>7</formula>
    </cfRule>
    <cfRule type="cellIs" dxfId="698" priority="471" operator="between">
      <formula>7</formula>
      <formula>14.99</formula>
    </cfRule>
    <cfRule type="cellIs" dxfId="697" priority="472" operator="greaterThan">
      <formula>15</formula>
    </cfRule>
  </conditionalFormatting>
  <conditionalFormatting sqref="AG63">
    <cfRule type="cellIs" dxfId="696" priority="465" operator="equal">
      <formula>0</formula>
    </cfRule>
    <cfRule type="cellIs" dxfId="695" priority="466" operator="lessThan">
      <formula>7</formula>
    </cfRule>
    <cfRule type="cellIs" dxfId="694" priority="467" operator="between">
      <formula>7</formula>
      <formula>14.99</formula>
    </cfRule>
    <cfRule type="cellIs" dxfId="693" priority="468" operator="greaterThan">
      <formula>15</formula>
    </cfRule>
  </conditionalFormatting>
  <conditionalFormatting sqref="AH63">
    <cfRule type="cellIs" dxfId="692" priority="461" operator="equal">
      <formula>0</formula>
    </cfRule>
    <cfRule type="cellIs" dxfId="691" priority="462" operator="lessThan">
      <formula>7</formula>
    </cfRule>
    <cfRule type="cellIs" dxfId="690" priority="463" operator="between">
      <formula>7</formula>
      <formula>14.99</formula>
    </cfRule>
    <cfRule type="cellIs" dxfId="689" priority="464" operator="greaterThan">
      <formula>15</formula>
    </cfRule>
  </conditionalFormatting>
  <conditionalFormatting sqref="AI63">
    <cfRule type="cellIs" dxfId="688" priority="457" operator="equal">
      <formula>0</formula>
    </cfRule>
    <cfRule type="cellIs" dxfId="687" priority="458" operator="lessThan">
      <formula>7</formula>
    </cfRule>
    <cfRule type="cellIs" dxfId="686" priority="459" operator="between">
      <formula>7</formula>
      <formula>14.99</formula>
    </cfRule>
    <cfRule type="cellIs" dxfId="685" priority="460" operator="greaterThan">
      <formula>15</formula>
    </cfRule>
  </conditionalFormatting>
  <conditionalFormatting sqref="AJ63">
    <cfRule type="cellIs" dxfId="684" priority="453" operator="equal">
      <formula>0</formula>
    </cfRule>
    <cfRule type="cellIs" dxfId="683" priority="454" operator="lessThan">
      <formula>7</formula>
    </cfRule>
    <cfRule type="cellIs" dxfId="682" priority="455" operator="between">
      <formula>7</formula>
      <formula>14.99</formula>
    </cfRule>
    <cfRule type="cellIs" dxfId="681" priority="456" operator="greaterThan">
      <formula>15</formula>
    </cfRule>
  </conditionalFormatting>
  <conditionalFormatting sqref="AM63">
    <cfRule type="cellIs" dxfId="680" priority="441" operator="equal">
      <formula>0</formula>
    </cfRule>
    <cfRule type="cellIs" dxfId="679" priority="442" operator="lessThan">
      <formula>7</formula>
    </cfRule>
    <cfRule type="cellIs" dxfId="678" priority="443" operator="between">
      <formula>7</formula>
      <formula>14.99</formula>
    </cfRule>
    <cfRule type="cellIs" dxfId="677" priority="444" operator="greaterThan">
      <formula>15</formula>
    </cfRule>
  </conditionalFormatting>
  <conditionalFormatting sqref="AO63">
    <cfRule type="cellIs" dxfId="676" priority="437" operator="equal">
      <formula>0</formula>
    </cfRule>
    <cfRule type="cellIs" dxfId="675" priority="438" operator="lessThan">
      <formula>7</formula>
    </cfRule>
    <cfRule type="cellIs" dxfId="674" priority="439" operator="between">
      <formula>7</formula>
      <formula>14.99</formula>
    </cfRule>
    <cfRule type="cellIs" dxfId="673" priority="440" operator="greaterThan">
      <formula>15</formula>
    </cfRule>
  </conditionalFormatting>
  <conditionalFormatting sqref="AL63:AP63">
    <cfRule type="cellIs" dxfId="672" priority="429" operator="equal">
      <formula>0</formula>
    </cfRule>
    <cfRule type="cellIs" dxfId="671" priority="430" operator="lessThan">
      <formula>7</formula>
    </cfRule>
    <cfRule type="cellIs" dxfId="670" priority="431" operator="between">
      <formula>7</formula>
      <formula>14.99</formula>
    </cfRule>
    <cfRule type="cellIs" dxfId="669" priority="432" operator="greaterThan">
      <formula>15</formula>
    </cfRule>
  </conditionalFormatting>
  <conditionalFormatting sqref="AL23:AP23">
    <cfRule type="cellIs" dxfId="668" priority="425" operator="equal">
      <formula>0</formula>
    </cfRule>
    <cfRule type="cellIs" dxfId="667" priority="426" operator="lessThan">
      <formula>7</formula>
    </cfRule>
    <cfRule type="cellIs" dxfId="666" priority="427" operator="between">
      <formula>7</formula>
      <formula>14.99</formula>
    </cfRule>
    <cfRule type="cellIs" dxfId="665" priority="428" operator="greaterThan">
      <formula>15</formula>
    </cfRule>
  </conditionalFormatting>
  <conditionalFormatting sqref="AC23">
    <cfRule type="cellIs" dxfId="664" priority="421" operator="equal">
      <formula>0</formula>
    </cfRule>
    <cfRule type="cellIs" dxfId="663" priority="422" operator="lessThan">
      <formula>7</formula>
    </cfRule>
    <cfRule type="cellIs" dxfId="662" priority="423" operator="between">
      <formula>7</formula>
      <formula>14.99</formula>
    </cfRule>
    <cfRule type="cellIs" dxfId="661" priority="424" operator="greaterThan">
      <formula>15</formula>
    </cfRule>
  </conditionalFormatting>
  <conditionalFormatting sqref="AM64:AN64 AF64 AH64 AJ64">
    <cfRule type="cellIs" dxfId="660" priority="409" operator="equal">
      <formula>0</formula>
    </cfRule>
    <cfRule type="cellIs" dxfId="659" priority="410" operator="lessThan">
      <formula>7</formula>
    </cfRule>
    <cfRule type="cellIs" dxfId="658" priority="411" operator="between">
      <formula>7</formula>
      <formula>14.99</formula>
    </cfRule>
    <cfRule type="cellIs" dxfId="657" priority="412" operator="greaterThan">
      <formula>15</formula>
    </cfRule>
  </conditionalFormatting>
  <conditionalFormatting sqref="AB64">
    <cfRule type="cellIs" dxfId="656" priority="405" operator="equal">
      <formula>0</formula>
    </cfRule>
    <cfRule type="cellIs" dxfId="655" priority="406" operator="lessThan">
      <formula>7</formula>
    </cfRule>
    <cfRule type="cellIs" dxfId="654" priority="407" operator="between">
      <formula>7</formula>
      <formula>14.99</formula>
    </cfRule>
    <cfRule type="cellIs" dxfId="653" priority="408" operator="greaterThan">
      <formula>15</formula>
    </cfRule>
  </conditionalFormatting>
  <conditionalFormatting sqref="AB64">
    <cfRule type="cellIs" dxfId="652" priority="401" operator="equal">
      <formula>0</formula>
    </cfRule>
    <cfRule type="cellIs" dxfId="651" priority="402" operator="lessThan">
      <formula>7</formula>
    </cfRule>
    <cfRule type="cellIs" dxfId="650" priority="403" operator="between">
      <formula>7</formula>
      <formula>14.99</formula>
    </cfRule>
    <cfRule type="cellIs" dxfId="649" priority="404" operator="greaterThan">
      <formula>15</formula>
    </cfRule>
  </conditionalFormatting>
  <conditionalFormatting sqref="AD64">
    <cfRule type="cellIs" dxfId="648" priority="389" operator="equal">
      <formula>0</formula>
    </cfRule>
    <cfRule type="cellIs" dxfId="647" priority="390" operator="lessThan">
      <formula>7</formula>
    </cfRule>
    <cfRule type="cellIs" dxfId="646" priority="391" operator="between">
      <formula>7</formula>
      <formula>14.99</formula>
    </cfRule>
    <cfRule type="cellIs" dxfId="645" priority="392" operator="greaterThan">
      <formula>15</formula>
    </cfRule>
  </conditionalFormatting>
  <conditionalFormatting sqref="AD64">
    <cfRule type="cellIs" dxfId="644" priority="385" operator="equal">
      <formula>0</formula>
    </cfRule>
    <cfRule type="cellIs" dxfId="643" priority="386" operator="lessThan">
      <formula>7</formula>
    </cfRule>
    <cfRule type="cellIs" dxfId="642" priority="387" operator="between">
      <formula>7</formula>
      <formula>14.99</formula>
    </cfRule>
    <cfRule type="cellIs" dxfId="641" priority="388" operator="greaterThan">
      <formula>15</formula>
    </cfRule>
  </conditionalFormatting>
  <conditionalFormatting sqref="AE64">
    <cfRule type="cellIs" dxfId="640" priority="377" operator="equal">
      <formula>0</formula>
    </cfRule>
    <cfRule type="cellIs" dxfId="639" priority="378" operator="lessThan">
      <formula>7</formula>
    </cfRule>
    <cfRule type="cellIs" dxfId="638" priority="379" operator="between">
      <formula>7</formula>
      <formula>14.99</formula>
    </cfRule>
    <cfRule type="cellIs" dxfId="637" priority="380" operator="greaterThan">
      <formula>15</formula>
    </cfRule>
  </conditionalFormatting>
  <conditionalFormatting sqref="AI64">
    <cfRule type="cellIs" dxfId="636" priority="361" operator="equal">
      <formula>0</formula>
    </cfRule>
    <cfRule type="cellIs" dxfId="635" priority="362" operator="lessThan">
      <formula>7</formula>
    </cfRule>
    <cfRule type="cellIs" dxfId="634" priority="363" operator="between">
      <formula>7</formula>
      <formula>14.99</formula>
    </cfRule>
    <cfRule type="cellIs" dxfId="633" priority="364" operator="greaterThan">
      <formula>15</formula>
    </cfRule>
  </conditionalFormatting>
  <conditionalFormatting sqref="AL64">
    <cfRule type="cellIs" dxfId="632" priority="345" operator="equal">
      <formula>0</formula>
    </cfRule>
    <cfRule type="cellIs" dxfId="631" priority="346" operator="lessThan">
      <formula>7</formula>
    </cfRule>
    <cfRule type="cellIs" dxfId="630" priority="347" operator="between">
      <formula>7</formula>
      <formula>14.99</formula>
    </cfRule>
    <cfRule type="cellIs" dxfId="629" priority="348" operator="greaterThan">
      <formula>15</formula>
    </cfRule>
  </conditionalFormatting>
  <conditionalFormatting sqref="AO64">
    <cfRule type="cellIs" dxfId="628" priority="341" operator="equal">
      <formula>0</formula>
    </cfRule>
    <cfRule type="cellIs" dxfId="627" priority="342" operator="lessThan">
      <formula>7</formula>
    </cfRule>
    <cfRule type="cellIs" dxfId="626" priority="343" operator="between">
      <formula>7</formula>
      <formula>14.99</formula>
    </cfRule>
    <cfRule type="cellIs" dxfId="625" priority="344" operator="greaterThan">
      <formula>15</formula>
    </cfRule>
  </conditionalFormatting>
  <conditionalFormatting sqref="AO64">
    <cfRule type="cellIs" dxfId="624" priority="337" operator="equal">
      <formula>0</formula>
    </cfRule>
    <cfRule type="cellIs" dxfId="623" priority="338" operator="lessThan">
      <formula>7</formula>
    </cfRule>
    <cfRule type="cellIs" dxfId="622" priority="339" operator="between">
      <formula>7</formula>
      <formula>14.99</formula>
    </cfRule>
    <cfRule type="cellIs" dxfId="621" priority="340" operator="greaterThan">
      <formula>15</formula>
    </cfRule>
  </conditionalFormatting>
  <conditionalFormatting sqref="H63:R63">
    <cfRule type="cellIs" dxfId="620" priority="3717" operator="equal">
      <formula>0</formula>
    </cfRule>
    <cfRule type="cellIs" dxfId="619" priority="3718" operator="lessThan">
      <formula>7</formula>
    </cfRule>
    <cfRule type="cellIs" dxfId="618" priority="3719" operator="between">
      <formula>7</formula>
      <formula>14.99</formula>
    </cfRule>
    <cfRule type="cellIs" dxfId="617" priority="3720" operator="greaterThan">
      <formula>15</formula>
    </cfRule>
  </conditionalFormatting>
  <conditionalFormatting sqref="F63:R63">
    <cfRule type="cellIs" dxfId="616" priority="3637" operator="equal">
      <formula>0</formula>
    </cfRule>
    <cfRule type="cellIs" dxfId="615" priority="3638" operator="lessThan">
      <formula>7</formula>
    </cfRule>
    <cfRule type="cellIs" dxfId="614" priority="3639" operator="between">
      <formula>7</formula>
      <formula>14.99</formula>
    </cfRule>
    <cfRule type="cellIs" dxfId="613" priority="3640" operator="greaterThan">
      <formula>15</formula>
    </cfRule>
  </conditionalFormatting>
  <conditionalFormatting sqref="F64:R64">
    <cfRule type="cellIs" dxfId="612" priority="3617" operator="equal">
      <formula>0</formula>
    </cfRule>
    <cfRule type="cellIs" dxfId="611" priority="3618" operator="lessThan">
      <formula>7</formula>
    </cfRule>
    <cfRule type="cellIs" dxfId="610" priority="3619" operator="between">
      <formula>7</formula>
      <formula>14.99</formula>
    </cfRule>
    <cfRule type="cellIs" dxfId="609" priority="3620" operator="greaterThan">
      <formula>15</formula>
    </cfRule>
  </conditionalFormatting>
  <conditionalFormatting sqref="AL51">
    <cfRule type="cellIs" dxfId="608" priority="205" operator="equal">
      <formula>0</formula>
    </cfRule>
    <cfRule type="cellIs" dxfId="607" priority="206" operator="lessThan">
      <formula>7</formula>
    </cfRule>
    <cfRule type="cellIs" dxfId="606" priority="207" operator="between">
      <formula>7</formula>
      <formula>14.99</formula>
    </cfRule>
    <cfRule type="cellIs" dxfId="605" priority="208" operator="greaterThan">
      <formula>15</formula>
    </cfRule>
  </conditionalFormatting>
  <conditionalFormatting sqref="AP51">
    <cfRule type="cellIs" dxfId="604" priority="201" operator="equal">
      <formula>0</formula>
    </cfRule>
    <cfRule type="cellIs" dxfId="603" priority="202" operator="lessThan">
      <formula>7</formula>
    </cfRule>
    <cfRule type="cellIs" dxfId="602" priority="203" operator="between">
      <formula>7</formula>
      <formula>14.99</formula>
    </cfRule>
    <cfRule type="cellIs" dxfId="601" priority="204" operator="greaterThan">
      <formula>15</formula>
    </cfRule>
  </conditionalFormatting>
  <conditionalFormatting sqref="AK73:AK74">
    <cfRule type="cellIs" dxfId="600" priority="181" operator="equal">
      <formula>0</formula>
    </cfRule>
    <cfRule type="cellIs" dxfId="599" priority="182" operator="lessThan">
      <formula>7</formula>
    </cfRule>
    <cfRule type="cellIs" dxfId="598" priority="183" operator="between">
      <formula>7</formula>
      <formula>14.99</formula>
    </cfRule>
    <cfRule type="cellIs" dxfId="597" priority="184" operator="greaterThan">
      <formula>15</formula>
    </cfRule>
  </conditionalFormatting>
  <conditionalFormatting sqref="AK70">
    <cfRule type="cellIs" dxfId="596" priority="173" operator="equal">
      <formula>0</formula>
    </cfRule>
    <cfRule type="cellIs" dxfId="595" priority="174" operator="lessThan">
      <formula>7</formula>
    </cfRule>
    <cfRule type="cellIs" dxfId="594" priority="175" operator="between">
      <formula>7</formula>
      <formula>14.99</formula>
    </cfRule>
    <cfRule type="cellIs" dxfId="593" priority="176" operator="greaterThan">
      <formula>15</formula>
    </cfRule>
  </conditionalFormatting>
  <conditionalFormatting sqref="AK71">
    <cfRule type="cellIs" dxfId="592" priority="165" operator="equal">
      <formula>0</formula>
    </cfRule>
    <cfRule type="cellIs" dxfId="591" priority="166" operator="lessThan">
      <formula>7</formula>
    </cfRule>
    <cfRule type="cellIs" dxfId="590" priority="167" operator="between">
      <formula>7</formula>
      <formula>14.99</formula>
    </cfRule>
    <cfRule type="cellIs" dxfId="589" priority="168" operator="greaterThan">
      <formula>15</formula>
    </cfRule>
  </conditionalFormatting>
  <conditionalFormatting sqref="AK75">
    <cfRule type="cellIs" dxfId="588" priority="153" operator="equal">
      <formula>0</formula>
    </cfRule>
    <cfRule type="cellIs" dxfId="587" priority="154" operator="lessThan">
      <formula>7</formula>
    </cfRule>
    <cfRule type="cellIs" dxfId="586" priority="155" operator="between">
      <formula>7</formula>
      <formula>14.99</formula>
    </cfRule>
    <cfRule type="cellIs" dxfId="585" priority="156" operator="greaterThan">
      <formula>15</formula>
    </cfRule>
  </conditionalFormatting>
  <conditionalFormatting sqref="AK49">
    <cfRule type="cellIs" dxfId="584" priority="141" operator="equal">
      <formula>0</formula>
    </cfRule>
    <cfRule type="cellIs" dxfId="583" priority="142" operator="lessThan">
      <formula>7</formula>
    </cfRule>
    <cfRule type="cellIs" dxfId="582" priority="143" operator="between">
      <formula>7</formula>
      <formula>14.99</formula>
    </cfRule>
    <cfRule type="cellIs" dxfId="581" priority="144" operator="greaterThan">
      <formula>15</formula>
    </cfRule>
  </conditionalFormatting>
  <conditionalFormatting sqref="AK49">
    <cfRule type="cellIs" dxfId="580" priority="137" operator="equal">
      <formula>0</formula>
    </cfRule>
    <cfRule type="cellIs" dxfId="579" priority="138" operator="lessThan">
      <formula>7</formula>
    </cfRule>
    <cfRule type="cellIs" dxfId="578" priority="139" operator="between">
      <formula>7</formula>
      <formula>14.99</formula>
    </cfRule>
    <cfRule type="cellIs" dxfId="577" priority="140" operator="greaterThan">
      <formula>15</formula>
    </cfRule>
  </conditionalFormatting>
  <conditionalFormatting sqref="AK59">
    <cfRule type="cellIs" dxfId="576" priority="133" operator="equal">
      <formula>0</formula>
    </cfRule>
    <cfRule type="cellIs" dxfId="575" priority="134" operator="lessThan">
      <formula>7</formula>
    </cfRule>
    <cfRule type="cellIs" dxfId="574" priority="135" operator="between">
      <formula>7</formula>
      <formula>14.99</formula>
    </cfRule>
    <cfRule type="cellIs" dxfId="573" priority="136" operator="greaterThan">
      <formula>15</formula>
    </cfRule>
  </conditionalFormatting>
  <conditionalFormatting sqref="AK76">
    <cfRule type="cellIs" dxfId="572" priority="125" operator="equal">
      <formula>0</formula>
    </cfRule>
    <cfRule type="cellIs" dxfId="571" priority="126" operator="lessThan">
      <formula>7</formula>
    </cfRule>
    <cfRule type="cellIs" dxfId="570" priority="127" operator="between">
      <formula>7</formula>
      <formula>14.99</formula>
    </cfRule>
    <cfRule type="cellIs" dxfId="569" priority="128" operator="greaterThan">
      <formula>15</formula>
    </cfRule>
  </conditionalFormatting>
  <conditionalFormatting sqref="AK69">
    <cfRule type="cellIs" dxfId="568" priority="109" operator="equal">
      <formula>0</formula>
    </cfRule>
    <cfRule type="cellIs" dxfId="567" priority="110" operator="lessThan">
      <formula>7</formula>
    </cfRule>
    <cfRule type="cellIs" dxfId="566" priority="111" operator="between">
      <formula>7</formula>
      <formula>14.99</formula>
    </cfRule>
    <cfRule type="cellIs" dxfId="565" priority="112" operator="greaterThan">
      <formula>15</formula>
    </cfRule>
  </conditionalFormatting>
  <conditionalFormatting sqref="AK77">
    <cfRule type="cellIs" dxfId="564" priority="101" operator="equal">
      <formula>0</formula>
    </cfRule>
    <cfRule type="cellIs" dxfId="563" priority="102" operator="lessThan">
      <formula>7</formula>
    </cfRule>
    <cfRule type="cellIs" dxfId="562" priority="103" operator="between">
      <formula>7</formula>
      <formula>14.99</formula>
    </cfRule>
    <cfRule type="cellIs" dxfId="561" priority="104" operator="greaterThan">
      <formula>15</formula>
    </cfRule>
  </conditionalFormatting>
  <conditionalFormatting sqref="AK77">
    <cfRule type="cellIs" dxfId="560" priority="97" operator="equal">
      <formula>0</formula>
    </cfRule>
    <cfRule type="cellIs" dxfId="559" priority="98" operator="lessThan">
      <formula>7</formula>
    </cfRule>
    <cfRule type="cellIs" dxfId="558" priority="99" operator="between">
      <formula>7</formula>
      <formula>14.99</formula>
    </cfRule>
    <cfRule type="cellIs" dxfId="557" priority="100" operator="greaterThan">
      <formula>15</formula>
    </cfRule>
  </conditionalFormatting>
  <conditionalFormatting sqref="AK78">
    <cfRule type="cellIs" dxfId="556" priority="93" operator="equal">
      <formula>0</formula>
    </cfRule>
    <cfRule type="cellIs" dxfId="555" priority="94" operator="lessThan">
      <formula>7</formula>
    </cfRule>
    <cfRule type="cellIs" dxfId="554" priority="95" operator="between">
      <formula>7</formula>
      <formula>14.99</formula>
    </cfRule>
    <cfRule type="cellIs" dxfId="553" priority="96" operator="greaterThan">
      <formula>15</formula>
    </cfRule>
  </conditionalFormatting>
  <conditionalFormatting sqref="AK78">
    <cfRule type="cellIs" dxfId="552" priority="89" operator="equal">
      <formula>0</formula>
    </cfRule>
    <cfRule type="cellIs" dxfId="551" priority="90" operator="lessThan">
      <formula>7</formula>
    </cfRule>
    <cfRule type="cellIs" dxfId="550" priority="91" operator="between">
      <formula>7</formula>
      <formula>14.99</formula>
    </cfRule>
    <cfRule type="cellIs" dxfId="549" priority="92" operator="greaterThan">
      <formula>15</formula>
    </cfRule>
  </conditionalFormatting>
  <conditionalFormatting sqref="AK79">
    <cfRule type="cellIs" dxfId="548" priority="85" operator="equal">
      <formula>0</formula>
    </cfRule>
    <cfRule type="cellIs" dxfId="547" priority="86" operator="lessThan">
      <formula>7</formula>
    </cfRule>
    <cfRule type="cellIs" dxfId="546" priority="87" operator="between">
      <formula>7</formula>
      <formula>14.99</formula>
    </cfRule>
    <cfRule type="cellIs" dxfId="545" priority="88" operator="greaterThan">
      <formula>15</formula>
    </cfRule>
  </conditionalFormatting>
  <conditionalFormatting sqref="AK79">
    <cfRule type="cellIs" dxfId="544" priority="81" operator="equal">
      <formula>0</formula>
    </cfRule>
    <cfRule type="cellIs" dxfId="543" priority="82" operator="lessThan">
      <formula>7</formula>
    </cfRule>
    <cfRule type="cellIs" dxfId="542" priority="83" operator="between">
      <formula>7</formula>
      <formula>14.99</formula>
    </cfRule>
    <cfRule type="cellIs" dxfId="541" priority="84" operator="greaterThan">
      <formula>15</formula>
    </cfRule>
  </conditionalFormatting>
  <conditionalFormatting sqref="AK21">
    <cfRule type="cellIs" dxfId="540" priority="69" operator="equal">
      <formula>0</formula>
    </cfRule>
    <cfRule type="cellIs" dxfId="539" priority="70" operator="lessThan">
      <formula>7</formula>
    </cfRule>
    <cfRule type="cellIs" dxfId="538" priority="71" operator="between">
      <formula>7</formula>
      <formula>14.99</formula>
    </cfRule>
    <cfRule type="cellIs" dxfId="537" priority="72" operator="greaterThan">
      <formula>15</formula>
    </cfRule>
  </conditionalFormatting>
  <conditionalFormatting sqref="AK21">
    <cfRule type="cellIs" dxfId="536" priority="65" operator="equal">
      <formula>0</formula>
    </cfRule>
    <cfRule type="cellIs" dxfId="535" priority="66" operator="lessThan">
      <formula>7</formula>
    </cfRule>
    <cfRule type="cellIs" dxfId="534" priority="67" operator="between">
      <formula>7</formula>
      <formula>14.99</formula>
    </cfRule>
    <cfRule type="cellIs" dxfId="533" priority="68" operator="greaterThan">
      <formula>15</formula>
    </cfRule>
  </conditionalFormatting>
  <conditionalFormatting sqref="AK50">
    <cfRule type="cellIs" dxfId="532" priority="61" operator="equal">
      <formula>0</formula>
    </cfRule>
    <cfRule type="cellIs" dxfId="531" priority="62" operator="lessThan">
      <formula>7</formula>
    </cfRule>
    <cfRule type="cellIs" dxfId="530" priority="63" operator="between">
      <formula>7</formula>
      <formula>14.99</formula>
    </cfRule>
    <cfRule type="cellIs" dxfId="529" priority="64" operator="greaterThan">
      <formula>15</formula>
    </cfRule>
  </conditionalFormatting>
  <conditionalFormatting sqref="AK50">
    <cfRule type="cellIs" dxfId="528" priority="57" operator="equal">
      <formula>0</formula>
    </cfRule>
    <cfRule type="cellIs" dxfId="527" priority="58" operator="lessThan">
      <formula>7</formula>
    </cfRule>
    <cfRule type="cellIs" dxfId="526" priority="59" operator="between">
      <formula>7</formula>
      <formula>14.99</formula>
    </cfRule>
    <cfRule type="cellIs" dxfId="525" priority="60" operator="greaterThan">
      <formula>15</formula>
    </cfRule>
  </conditionalFormatting>
  <conditionalFormatting sqref="AK58">
    <cfRule type="cellIs" dxfId="524" priority="53" operator="equal">
      <formula>0</formula>
    </cfRule>
    <cfRule type="cellIs" dxfId="523" priority="54" operator="lessThan">
      <formula>7</formula>
    </cfRule>
    <cfRule type="cellIs" dxfId="522" priority="55" operator="between">
      <formula>7</formula>
      <formula>14.99</formula>
    </cfRule>
    <cfRule type="cellIs" dxfId="521" priority="56" operator="greaterThan">
      <formula>15</formula>
    </cfRule>
  </conditionalFormatting>
  <conditionalFormatting sqref="AK58">
    <cfRule type="cellIs" dxfId="520" priority="49" operator="equal">
      <formula>0</formula>
    </cfRule>
    <cfRule type="cellIs" dxfId="519" priority="50" operator="lessThan">
      <formula>7</formula>
    </cfRule>
    <cfRule type="cellIs" dxfId="518" priority="51" operator="between">
      <formula>7</formula>
      <formula>14.99</formula>
    </cfRule>
    <cfRule type="cellIs" dxfId="517" priority="52" operator="greaterThan">
      <formula>15</formula>
    </cfRule>
  </conditionalFormatting>
  <conditionalFormatting sqref="AK63">
    <cfRule type="cellIs" dxfId="516" priority="45" operator="equal">
      <formula>0</formula>
    </cfRule>
    <cfRule type="cellIs" dxfId="515" priority="46" operator="lessThan">
      <formula>7</formula>
    </cfRule>
    <cfRule type="cellIs" dxfId="514" priority="47" operator="between">
      <formula>7</formula>
      <formula>14.99</formula>
    </cfRule>
    <cfRule type="cellIs" dxfId="513" priority="48" operator="greaterThan">
      <formula>15</formula>
    </cfRule>
  </conditionalFormatting>
  <conditionalFormatting sqref="AK63">
    <cfRule type="cellIs" dxfId="512" priority="41" operator="equal">
      <formula>0</formula>
    </cfRule>
    <cfRule type="cellIs" dxfId="511" priority="42" operator="lessThan">
      <formula>7</formula>
    </cfRule>
    <cfRule type="cellIs" dxfId="510" priority="43" operator="between">
      <formula>7</formula>
      <formula>14.99</formula>
    </cfRule>
    <cfRule type="cellIs" dxfId="509" priority="44" operator="greaterThan">
      <formula>15</formula>
    </cfRule>
  </conditionalFormatting>
  <conditionalFormatting sqref="AK23">
    <cfRule type="cellIs" dxfId="508" priority="37" operator="equal">
      <formula>0</formula>
    </cfRule>
    <cfRule type="cellIs" dxfId="507" priority="38" operator="lessThan">
      <formula>7</formula>
    </cfRule>
    <cfRule type="cellIs" dxfId="506" priority="39" operator="between">
      <formula>7</formula>
      <formula>14.99</formula>
    </cfRule>
    <cfRule type="cellIs" dxfId="505" priority="40" operator="greaterThan">
      <formula>15</formula>
    </cfRule>
  </conditionalFormatting>
  <conditionalFormatting sqref="AK64">
    <cfRule type="cellIs" dxfId="504" priority="33" operator="equal">
      <formula>0</formula>
    </cfRule>
    <cfRule type="cellIs" dxfId="503" priority="34" operator="lessThan">
      <formula>7</formula>
    </cfRule>
    <cfRule type="cellIs" dxfId="502" priority="35" operator="between">
      <formula>7</formula>
      <formula>14.99</formula>
    </cfRule>
    <cfRule type="cellIs" dxfId="501" priority="36" operator="greaterThan">
      <formula>15</formula>
    </cfRule>
  </conditionalFormatting>
  <conditionalFormatting sqref="AK64">
    <cfRule type="cellIs" dxfId="500" priority="29" operator="equal">
      <formula>0</formula>
    </cfRule>
    <cfRule type="cellIs" dxfId="499" priority="30" operator="lessThan">
      <formula>7</formula>
    </cfRule>
    <cfRule type="cellIs" dxfId="498" priority="31" operator="between">
      <formula>7</formula>
      <formula>14.99</formula>
    </cfRule>
    <cfRule type="cellIs" dxfId="497" priority="32" operator="greaterThan">
      <formula>15</formula>
    </cfRule>
  </conditionalFormatting>
  <conditionalFormatting sqref="S51">
    <cfRule type="cellIs" dxfId="496" priority="3401" operator="equal">
      <formula>0</formula>
    </cfRule>
    <cfRule type="cellIs" dxfId="495" priority="3402" operator="lessThan">
      <formula>7</formula>
    </cfRule>
    <cfRule type="cellIs" dxfId="494" priority="3403" operator="between">
      <formula>7</formula>
      <formula>14.99</formula>
    </cfRule>
    <cfRule type="cellIs" dxfId="493" priority="3404" operator="greaterThan">
      <formula>15</formula>
    </cfRule>
  </conditionalFormatting>
  <conditionalFormatting sqref="S74">
    <cfRule type="cellIs" dxfId="492" priority="3209" operator="equal">
      <formula>0</formula>
    </cfRule>
    <cfRule type="cellIs" dxfId="491" priority="3210" operator="lessThan">
      <formula>7</formula>
    </cfRule>
    <cfRule type="cellIs" dxfId="490" priority="3211" operator="between">
      <formula>7</formula>
      <formula>14.99</formula>
    </cfRule>
    <cfRule type="cellIs" dxfId="489" priority="3212" operator="greaterThan">
      <formula>15</formula>
    </cfRule>
  </conditionalFormatting>
  <conditionalFormatting sqref="S58">
    <cfRule type="cellIs" dxfId="488" priority="3365" operator="equal">
      <formula>0</formula>
    </cfRule>
    <cfRule type="cellIs" dxfId="487" priority="3366" operator="lessThan">
      <formula>7</formula>
    </cfRule>
    <cfRule type="cellIs" dxfId="486" priority="3367" operator="between">
      <formula>7</formula>
      <formula>14.99</formula>
    </cfRule>
    <cfRule type="cellIs" dxfId="485" priority="3368" operator="greaterThan">
      <formula>15</formula>
    </cfRule>
  </conditionalFormatting>
  <conditionalFormatting sqref="S50">
    <cfRule type="cellIs" dxfId="484" priority="3357" operator="equal">
      <formula>0</formula>
    </cfRule>
    <cfRule type="cellIs" dxfId="483" priority="3358" operator="lessThan">
      <formula>7</formula>
    </cfRule>
    <cfRule type="cellIs" dxfId="482" priority="3359" operator="between">
      <formula>7</formula>
      <formula>14.99</formula>
    </cfRule>
    <cfRule type="cellIs" dxfId="481" priority="3360" operator="greaterThan">
      <formula>15</formula>
    </cfRule>
  </conditionalFormatting>
  <conditionalFormatting sqref="S79">
    <cfRule type="cellIs" dxfId="480" priority="3341" operator="equal">
      <formula>0</formula>
    </cfRule>
    <cfRule type="cellIs" dxfId="479" priority="3342" operator="lessThan">
      <formula>7</formula>
    </cfRule>
    <cfRule type="cellIs" dxfId="478" priority="3343" operator="between">
      <formula>7</formula>
      <formula>14.99</formula>
    </cfRule>
    <cfRule type="cellIs" dxfId="477" priority="3344" operator="greaterThan">
      <formula>15</formula>
    </cfRule>
  </conditionalFormatting>
  <conditionalFormatting sqref="AB71">
    <cfRule type="cellIs" dxfId="476" priority="1530" operator="equal">
      <formula>0</formula>
    </cfRule>
    <cfRule type="cellIs" dxfId="475" priority="1531" operator="lessThan">
      <formula>7</formula>
    </cfRule>
    <cfRule type="cellIs" dxfId="474" priority="1532" operator="between">
      <formula>7</formula>
      <formula>14.99</formula>
    </cfRule>
    <cfRule type="cellIs" dxfId="473" priority="1533" operator="greaterThan">
      <formula>15</formula>
    </cfRule>
  </conditionalFormatting>
  <conditionalFormatting sqref="S78">
    <cfRule type="cellIs" dxfId="472" priority="3325" operator="equal">
      <formula>0</formula>
    </cfRule>
    <cfRule type="cellIs" dxfId="471" priority="3326" operator="lessThan">
      <formula>7</formula>
    </cfRule>
    <cfRule type="cellIs" dxfId="470" priority="3327" operator="between">
      <formula>7</formula>
      <formula>14.99</formula>
    </cfRule>
    <cfRule type="cellIs" dxfId="469" priority="3328" operator="greaterThan">
      <formula>15</formula>
    </cfRule>
  </conditionalFormatting>
  <conditionalFormatting sqref="AB70">
    <cfRule type="cellIs" dxfId="468" priority="1514" operator="equal">
      <formula>0</formula>
    </cfRule>
    <cfRule type="cellIs" dxfId="467" priority="1515" operator="lessThan">
      <formula>7</formula>
    </cfRule>
    <cfRule type="cellIs" dxfId="466" priority="1516" operator="between">
      <formula>7</formula>
      <formula>14.99</formula>
    </cfRule>
    <cfRule type="cellIs" dxfId="465" priority="1517" operator="greaterThan">
      <formula>15</formula>
    </cfRule>
  </conditionalFormatting>
  <conditionalFormatting sqref="S77">
    <cfRule type="cellIs" dxfId="464" priority="3309" operator="equal">
      <formula>0</formula>
    </cfRule>
    <cfRule type="cellIs" dxfId="463" priority="3310" operator="lessThan">
      <formula>7</formula>
    </cfRule>
    <cfRule type="cellIs" dxfId="462" priority="3311" operator="between">
      <formula>7</formula>
      <formula>14.99</formula>
    </cfRule>
    <cfRule type="cellIs" dxfId="461" priority="3312" operator="greaterThan">
      <formula>15</formula>
    </cfRule>
  </conditionalFormatting>
  <conditionalFormatting sqref="S69">
    <cfRule type="cellIs" dxfId="460" priority="3293" operator="equal">
      <formula>0</formula>
    </cfRule>
    <cfRule type="cellIs" dxfId="459" priority="3294" operator="lessThan">
      <formula>7</formula>
    </cfRule>
    <cfRule type="cellIs" dxfId="458" priority="3295" operator="between">
      <formula>7</formula>
      <formula>14.99</formula>
    </cfRule>
    <cfRule type="cellIs" dxfId="457" priority="3296" operator="greaterThan">
      <formula>15</formula>
    </cfRule>
  </conditionalFormatting>
  <conditionalFormatting sqref="S67">
    <cfRule type="cellIs" dxfId="456" priority="3277" operator="equal">
      <formula>0</formula>
    </cfRule>
    <cfRule type="cellIs" dxfId="455" priority="3278" operator="lessThan">
      <formula>7</formula>
    </cfRule>
    <cfRule type="cellIs" dxfId="454" priority="3279" operator="between">
      <formula>7</formula>
      <formula>14.99</formula>
    </cfRule>
    <cfRule type="cellIs" dxfId="453" priority="3280" operator="greaterThan">
      <formula>15</formula>
    </cfRule>
  </conditionalFormatting>
  <conditionalFormatting sqref="S76">
    <cfRule type="cellIs" dxfId="452" priority="3261" operator="equal">
      <formula>0</formula>
    </cfRule>
    <cfRule type="cellIs" dxfId="451" priority="3262" operator="lessThan">
      <formula>7</formula>
    </cfRule>
    <cfRule type="cellIs" dxfId="450" priority="3263" operator="between">
      <formula>7</formula>
      <formula>14.99</formula>
    </cfRule>
    <cfRule type="cellIs" dxfId="449" priority="3264" operator="greaterThan">
      <formula>15</formula>
    </cfRule>
  </conditionalFormatting>
  <conditionalFormatting sqref="S59">
    <cfRule type="cellIs" dxfId="448" priority="3253" operator="equal">
      <formula>0</formula>
    </cfRule>
    <cfRule type="cellIs" dxfId="447" priority="3254" operator="lessThan">
      <formula>7</formula>
    </cfRule>
    <cfRule type="cellIs" dxfId="446" priority="3255" operator="between">
      <formula>7</formula>
      <formula>14.99</formula>
    </cfRule>
    <cfRule type="cellIs" dxfId="445" priority="3256" operator="greaterThan">
      <formula>15</formula>
    </cfRule>
  </conditionalFormatting>
  <conditionalFormatting sqref="S49">
    <cfRule type="cellIs" dxfId="444" priority="3245" operator="equal">
      <formula>0</formula>
    </cfRule>
    <cfRule type="cellIs" dxfId="443" priority="3246" operator="lessThan">
      <formula>7</formula>
    </cfRule>
    <cfRule type="cellIs" dxfId="442" priority="3247" operator="between">
      <formula>7</formula>
      <formula>14.99</formula>
    </cfRule>
    <cfRule type="cellIs" dxfId="441" priority="3248" operator="greaterThan">
      <formula>15</formula>
    </cfRule>
  </conditionalFormatting>
  <conditionalFormatting sqref="S61">
    <cfRule type="cellIs" dxfId="440" priority="3229" operator="equal">
      <formula>0</formula>
    </cfRule>
    <cfRule type="cellIs" dxfId="439" priority="3230" operator="lessThan">
      <formula>7</formula>
    </cfRule>
    <cfRule type="cellIs" dxfId="438" priority="3231" operator="between">
      <formula>7</formula>
      <formula>14.99</formula>
    </cfRule>
    <cfRule type="cellIs" dxfId="437" priority="3232" operator="greaterThan">
      <formula>15</formula>
    </cfRule>
  </conditionalFormatting>
  <conditionalFormatting sqref="S75">
    <cfRule type="cellIs" dxfId="436" priority="3217" operator="equal">
      <formula>0</formula>
    </cfRule>
    <cfRule type="cellIs" dxfId="435" priority="3218" operator="lessThan">
      <formula>7</formula>
    </cfRule>
    <cfRule type="cellIs" dxfId="434" priority="3219" operator="between">
      <formula>7</formula>
      <formula>14.99</formula>
    </cfRule>
    <cfRule type="cellIs" dxfId="433" priority="3220" operator="greaterThan">
      <formula>15</formula>
    </cfRule>
  </conditionalFormatting>
  <conditionalFormatting sqref="S73">
    <cfRule type="cellIs" dxfId="432" priority="3201" operator="equal">
      <formula>0</formula>
    </cfRule>
    <cfRule type="cellIs" dxfId="431" priority="3202" operator="lessThan">
      <formula>7</formula>
    </cfRule>
    <cfRule type="cellIs" dxfId="430" priority="3203" operator="between">
      <formula>7</formula>
      <formula>14.99</formula>
    </cfRule>
    <cfRule type="cellIs" dxfId="429" priority="3204" operator="greaterThan">
      <formula>15</formula>
    </cfRule>
  </conditionalFormatting>
  <conditionalFormatting sqref="S68">
    <cfRule type="cellIs" dxfId="428" priority="3193" operator="equal">
      <formula>0</formula>
    </cfRule>
    <cfRule type="cellIs" dxfId="427" priority="3194" operator="lessThan">
      <formula>7</formula>
    </cfRule>
    <cfRule type="cellIs" dxfId="426" priority="3195" operator="between">
      <formula>7</formula>
      <formula>14.99</formula>
    </cfRule>
    <cfRule type="cellIs" dxfId="425" priority="3196" operator="greaterThan">
      <formula>15</formula>
    </cfRule>
  </conditionalFormatting>
  <conditionalFormatting sqref="S66">
    <cfRule type="cellIs" dxfId="424" priority="3177" operator="equal">
      <formula>0</formula>
    </cfRule>
    <cfRule type="cellIs" dxfId="423" priority="3178" operator="lessThan">
      <formula>7</formula>
    </cfRule>
    <cfRule type="cellIs" dxfId="422" priority="3179" operator="between">
      <formula>7</formula>
      <formula>14.99</formula>
    </cfRule>
    <cfRule type="cellIs" dxfId="421" priority="3180" operator="greaterThan">
      <formula>15</formula>
    </cfRule>
  </conditionalFormatting>
  <conditionalFormatting sqref="S72">
    <cfRule type="cellIs" dxfId="420" priority="3161" operator="equal">
      <formula>0</formula>
    </cfRule>
    <cfRule type="cellIs" dxfId="419" priority="3162" operator="lessThan">
      <formula>7</formula>
    </cfRule>
    <cfRule type="cellIs" dxfId="418" priority="3163" operator="between">
      <formula>7</formula>
      <formula>14.99</formula>
    </cfRule>
    <cfRule type="cellIs" dxfId="417" priority="3164" operator="greaterThan">
      <formula>15</formula>
    </cfRule>
  </conditionalFormatting>
  <conditionalFormatting sqref="S71">
    <cfRule type="cellIs" dxfId="416" priority="3145" operator="equal">
      <formula>0</formula>
    </cfRule>
    <cfRule type="cellIs" dxfId="415" priority="3146" operator="lessThan">
      <formula>7</formula>
    </cfRule>
    <cfRule type="cellIs" dxfId="414" priority="3147" operator="between">
      <formula>7</formula>
      <formula>14.99</formula>
    </cfRule>
    <cfRule type="cellIs" dxfId="413" priority="3148" operator="greaterThan">
      <formula>15</formula>
    </cfRule>
  </conditionalFormatting>
  <conditionalFormatting sqref="S70">
    <cfRule type="cellIs" dxfId="412" priority="3129" operator="equal">
      <formula>0</formula>
    </cfRule>
    <cfRule type="cellIs" dxfId="411" priority="3130" operator="lessThan">
      <formula>7</formula>
    </cfRule>
    <cfRule type="cellIs" dxfId="410" priority="3131" operator="between">
      <formula>7</formula>
      <formula>14.99</formula>
    </cfRule>
    <cfRule type="cellIs" dxfId="409" priority="3132" operator="greaterThan">
      <formula>15</formula>
    </cfRule>
  </conditionalFormatting>
  <conditionalFormatting sqref="S23">
    <cfRule type="cellIs" dxfId="408" priority="2029" operator="equal">
      <formula>0</formula>
    </cfRule>
    <cfRule type="cellIs" dxfId="407" priority="2030" operator="lessThan">
      <formula>7</formula>
    </cfRule>
    <cfRule type="cellIs" dxfId="406" priority="2031" operator="between">
      <formula>7</formula>
      <formula>14.99</formula>
    </cfRule>
    <cfRule type="cellIs" dxfId="405" priority="2032" operator="greaterThan">
      <formula>15</formula>
    </cfRule>
  </conditionalFormatting>
  <conditionalFormatting sqref="S61">
    <cfRule type="cellIs" dxfId="404" priority="2825" operator="equal">
      <formula>0</formula>
    </cfRule>
    <cfRule type="cellIs" dxfId="403" priority="2826" operator="lessThan">
      <formula>7</formula>
    </cfRule>
    <cfRule type="cellIs" dxfId="402" priority="2827" operator="between">
      <formula>7</formula>
      <formula>14.99</formula>
    </cfRule>
    <cfRule type="cellIs" dxfId="401" priority="2828" operator="greaterThan">
      <formula>15</formula>
    </cfRule>
  </conditionalFormatting>
  <conditionalFormatting sqref="S21">
    <cfRule type="cellIs" dxfId="400" priority="2421" operator="equal">
      <formula>0</formula>
    </cfRule>
    <cfRule type="cellIs" dxfId="399" priority="2422" operator="lessThan">
      <formula>7</formula>
    </cfRule>
    <cfRule type="cellIs" dxfId="398" priority="2423" operator="between">
      <formula>7</formula>
      <formula>14.99</formula>
    </cfRule>
    <cfRule type="cellIs" dxfId="397" priority="2424" operator="greaterThan">
      <formula>15</formula>
    </cfRule>
  </conditionalFormatting>
  <conditionalFormatting sqref="S21">
    <cfRule type="cellIs" dxfId="396" priority="2341" operator="equal">
      <formula>0</formula>
    </cfRule>
    <cfRule type="cellIs" dxfId="395" priority="2342" operator="lessThan">
      <formula>7</formula>
    </cfRule>
    <cfRule type="cellIs" dxfId="394" priority="2343" operator="between">
      <formula>7</formula>
      <formula>14.99</formula>
    </cfRule>
    <cfRule type="cellIs" dxfId="393" priority="2344" operator="greaterThan">
      <formula>15</formula>
    </cfRule>
  </conditionalFormatting>
  <conditionalFormatting sqref="S63">
    <cfRule type="cellIs" dxfId="392" priority="2113" operator="equal">
      <formula>0</formula>
    </cfRule>
    <cfRule type="cellIs" dxfId="391" priority="2114" operator="lessThan">
      <formula>7</formula>
    </cfRule>
    <cfRule type="cellIs" dxfId="390" priority="2115" operator="between">
      <formula>7</formula>
      <formula>14.99</formula>
    </cfRule>
    <cfRule type="cellIs" dxfId="389" priority="2116" operator="greaterThan">
      <formula>15</formula>
    </cfRule>
  </conditionalFormatting>
  <conditionalFormatting sqref="S63">
    <cfRule type="cellIs" dxfId="388" priority="2033" operator="equal">
      <formula>0</formula>
    </cfRule>
    <cfRule type="cellIs" dxfId="387" priority="2034" operator="lessThan">
      <formula>7</formula>
    </cfRule>
    <cfRule type="cellIs" dxfId="386" priority="2035" operator="between">
      <formula>7</formula>
      <formula>14.99</formula>
    </cfRule>
    <cfRule type="cellIs" dxfId="385" priority="2036" operator="greaterThan">
      <formula>15</formula>
    </cfRule>
  </conditionalFormatting>
  <conditionalFormatting sqref="S64">
    <cfRule type="cellIs" dxfId="384" priority="2013" operator="equal">
      <formula>0</formula>
    </cfRule>
    <cfRule type="cellIs" dxfId="383" priority="2014" operator="lessThan">
      <formula>7</formula>
    </cfRule>
    <cfRule type="cellIs" dxfId="382" priority="2015" operator="between">
      <formula>7</formula>
      <formula>14.99</formula>
    </cfRule>
    <cfRule type="cellIs" dxfId="381" priority="2016" operator="greaterThan">
      <formula>15</formula>
    </cfRule>
  </conditionalFormatting>
  <conditionalFormatting sqref="AM51:AO51">
    <cfRule type="cellIs" dxfId="380" priority="1797" operator="equal">
      <formula>0</formula>
    </cfRule>
    <cfRule type="cellIs" dxfId="379" priority="1798" operator="lessThan">
      <formula>7</formula>
    </cfRule>
    <cfRule type="cellIs" dxfId="378" priority="1799" operator="between">
      <formula>7</formula>
      <formula>14.99</formula>
    </cfRule>
    <cfRule type="cellIs" dxfId="377" priority="1800" operator="greaterThan">
      <formula>15</formula>
    </cfRule>
  </conditionalFormatting>
  <conditionalFormatting sqref="AC51">
    <cfRule type="cellIs" dxfId="376" priority="1790" operator="equal">
      <formula>0</formula>
    </cfRule>
    <cfRule type="cellIs" dxfId="375" priority="1791" operator="lessThan">
      <formula>7</formula>
    </cfRule>
    <cfRule type="cellIs" dxfId="374" priority="1792" operator="between">
      <formula>7</formula>
      <formula>14.99</formula>
    </cfRule>
    <cfRule type="cellIs" dxfId="373" priority="1793" operator="greaterThan">
      <formula>15</formula>
    </cfRule>
  </conditionalFormatting>
  <conditionalFormatting sqref="AB51">
    <cfRule type="cellIs" dxfId="372" priority="1786" operator="equal">
      <formula>0</formula>
    </cfRule>
    <cfRule type="cellIs" dxfId="371" priority="1787" operator="lessThan">
      <formula>7</formula>
    </cfRule>
    <cfRule type="cellIs" dxfId="370" priority="1788" operator="between">
      <formula>7</formula>
      <formula>14.99</formula>
    </cfRule>
    <cfRule type="cellIs" dxfId="369" priority="1789" operator="greaterThan">
      <formula>15</formula>
    </cfRule>
  </conditionalFormatting>
  <conditionalFormatting sqref="AC67">
    <cfRule type="cellIs" dxfId="368" priority="1666" operator="equal">
      <formula>0</formula>
    </cfRule>
    <cfRule type="cellIs" dxfId="367" priority="1667" operator="lessThan">
      <formula>7</formula>
    </cfRule>
    <cfRule type="cellIs" dxfId="366" priority="1668" operator="between">
      <formula>7</formula>
      <formula>14.99</formula>
    </cfRule>
    <cfRule type="cellIs" dxfId="365" priority="1669" operator="greaterThan">
      <formula>15</formula>
    </cfRule>
  </conditionalFormatting>
  <conditionalFormatting sqref="AN74">
    <cfRule type="cellIs" dxfId="364" priority="1605" operator="equal">
      <formula>0</formula>
    </cfRule>
    <cfRule type="cellIs" dxfId="363" priority="1606" operator="lessThan">
      <formula>7</formula>
    </cfRule>
    <cfRule type="cellIs" dxfId="362" priority="1607" operator="between">
      <formula>7</formula>
      <formula>14.99</formula>
    </cfRule>
    <cfRule type="cellIs" dxfId="361" priority="1608" operator="greaterThan">
      <formula>15</formula>
    </cfRule>
  </conditionalFormatting>
  <conditionalFormatting sqref="AN58 W58:X58">
    <cfRule type="cellIs" dxfId="360" priority="1761" operator="equal">
      <formula>0</formula>
    </cfRule>
    <cfRule type="cellIs" dxfId="359" priority="1762" operator="lessThan">
      <formula>7</formula>
    </cfRule>
    <cfRule type="cellIs" dxfId="358" priority="1763" operator="between">
      <formula>7</formula>
      <formula>14.99</formula>
    </cfRule>
    <cfRule type="cellIs" dxfId="357" priority="1764" operator="greaterThan">
      <formula>15</formula>
    </cfRule>
  </conditionalFormatting>
  <conditionalFormatting sqref="AM50:AN50 AF50 AH50 AJ50">
    <cfRule type="cellIs" dxfId="356" priority="1753" operator="equal">
      <formula>0</formula>
    </cfRule>
    <cfRule type="cellIs" dxfId="355" priority="1754" operator="lessThan">
      <formula>7</formula>
    </cfRule>
    <cfRule type="cellIs" dxfId="354" priority="1755" operator="between">
      <formula>7</formula>
      <formula>14.99</formula>
    </cfRule>
    <cfRule type="cellIs" dxfId="353" priority="1756" operator="greaterThan">
      <formula>15</formula>
    </cfRule>
  </conditionalFormatting>
  <conditionalFormatting sqref="Y61">
    <cfRule type="cellIs" dxfId="352" priority="1469" operator="equal">
      <formula>0</formula>
    </cfRule>
    <cfRule type="cellIs" dxfId="351" priority="1470" operator="lessThan">
      <formula>7</formula>
    </cfRule>
    <cfRule type="cellIs" dxfId="350" priority="1471" operator="between">
      <formula>7</formula>
      <formula>14.99</formula>
    </cfRule>
    <cfRule type="cellIs" dxfId="349" priority="1472" operator="greaterThan">
      <formula>15</formula>
    </cfRule>
  </conditionalFormatting>
  <conditionalFormatting sqref="AI73:AI74">
    <cfRule type="cellIs" dxfId="348" priority="1409" operator="equal">
      <formula>0</formula>
    </cfRule>
    <cfRule type="cellIs" dxfId="347" priority="1410" operator="lessThan">
      <formula>7</formula>
    </cfRule>
    <cfRule type="cellIs" dxfId="346" priority="1411" operator="between">
      <formula>7</formula>
      <formula>14.99</formula>
    </cfRule>
    <cfRule type="cellIs" dxfId="345" priority="1412" operator="greaterThan">
      <formula>15</formula>
    </cfRule>
  </conditionalFormatting>
  <conditionalFormatting sqref="AJ73:AJ74">
    <cfRule type="cellIs" dxfId="344" priority="1397" operator="equal">
      <formula>0</formula>
    </cfRule>
    <cfRule type="cellIs" dxfId="343" priority="1398" operator="lessThan">
      <formula>7</formula>
    </cfRule>
    <cfRule type="cellIs" dxfId="342" priority="1399" operator="between">
      <formula>7</formula>
      <formula>14.99</formula>
    </cfRule>
    <cfRule type="cellIs" dxfId="341" priority="1400" operator="greaterThan">
      <formula>15</formula>
    </cfRule>
  </conditionalFormatting>
  <conditionalFormatting sqref="AP61">
    <cfRule type="cellIs" dxfId="340" priority="1345" operator="equal">
      <formula>0</formula>
    </cfRule>
    <cfRule type="cellIs" dxfId="339" priority="1346" operator="lessThan">
      <formula>7</formula>
    </cfRule>
    <cfRule type="cellIs" dxfId="338" priority="1347" operator="between">
      <formula>7</formula>
      <formula>14.99</formula>
    </cfRule>
    <cfRule type="cellIs" dxfId="337" priority="1348" operator="greaterThan">
      <formula>15</formula>
    </cfRule>
  </conditionalFormatting>
  <conditionalFormatting sqref="AL72">
    <cfRule type="cellIs" dxfId="336" priority="1329" operator="equal">
      <formula>0</formula>
    </cfRule>
    <cfRule type="cellIs" dxfId="335" priority="1330" operator="lessThan">
      <formula>7</formula>
    </cfRule>
    <cfRule type="cellIs" dxfId="334" priority="1331" operator="between">
      <formula>7</formula>
      <formula>14.99</formula>
    </cfRule>
    <cfRule type="cellIs" dxfId="333" priority="1332" operator="greaterThan">
      <formula>15</formula>
    </cfRule>
  </conditionalFormatting>
  <conditionalFormatting sqref="AD79:AE79">
    <cfRule type="cellIs" dxfId="332" priority="1737" operator="equal">
      <formula>0</formula>
    </cfRule>
    <cfRule type="cellIs" dxfId="331" priority="1738" operator="lessThan">
      <formula>7</formula>
    </cfRule>
    <cfRule type="cellIs" dxfId="330" priority="1739" operator="between">
      <formula>7</formula>
      <formula>14.99</formula>
    </cfRule>
    <cfRule type="cellIs" dxfId="329" priority="1740" operator="greaterThan">
      <formula>15</formula>
    </cfRule>
  </conditionalFormatting>
  <conditionalFormatting sqref="AC79">
    <cfRule type="cellIs" dxfId="328" priority="1730" operator="equal">
      <formula>0</formula>
    </cfRule>
    <cfRule type="cellIs" dxfId="327" priority="1731" operator="lessThan">
      <formula>7</formula>
    </cfRule>
    <cfRule type="cellIs" dxfId="326" priority="1732" operator="between">
      <formula>7</formula>
      <formula>14.99</formula>
    </cfRule>
    <cfRule type="cellIs" dxfId="325" priority="1733" operator="greaterThan">
      <formula>15</formula>
    </cfRule>
  </conditionalFormatting>
  <conditionalFormatting sqref="AB79">
    <cfRule type="cellIs" dxfId="324" priority="1726" operator="equal">
      <formula>0</formula>
    </cfRule>
    <cfRule type="cellIs" dxfId="323" priority="1727" operator="lessThan">
      <formula>7</formula>
    </cfRule>
    <cfRule type="cellIs" dxfId="322" priority="1728" operator="between">
      <formula>7</formula>
      <formula>14.99</formula>
    </cfRule>
    <cfRule type="cellIs" dxfId="321" priority="1729" operator="greaterThan">
      <formula>15</formula>
    </cfRule>
  </conditionalFormatting>
  <conditionalFormatting sqref="AD78:AE78 AH78:AJ78">
    <cfRule type="cellIs" dxfId="320" priority="1721" operator="equal">
      <formula>0</formula>
    </cfRule>
    <cfRule type="cellIs" dxfId="319" priority="1722" operator="lessThan">
      <formula>7</formula>
    </cfRule>
    <cfRule type="cellIs" dxfId="318" priority="1723" operator="between">
      <formula>7</formula>
      <formula>14.99</formula>
    </cfRule>
    <cfRule type="cellIs" dxfId="317" priority="1724" operator="greaterThan">
      <formula>15</formula>
    </cfRule>
  </conditionalFormatting>
  <conditionalFormatting sqref="AC78">
    <cfRule type="cellIs" dxfId="316" priority="1714" operator="equal">
      <formula>0</formula>
    </cfRule>
    <cfRule type="cellIs" dxfId="315" priority="1715" operator="lessThan">
      <formula>7</formula>
    </cfRule>
    <cfRule type="cellIs" dxfId="314" priority="1716" operator="between">
      <formula>7</formula>
      <formula>14.99</formula>
    </cfRule>
    <cfRule type="cellIs" dxfId="313" priority="1717" operator="greaterThan">
      <formula>15</formula>
    </cfRule>
  </conditionalFormatting>
  <conditionalFormatting sqref="AB78">
    <cfRule type="cellIs" dxfId="312" priority="1710" operator="equal">
      <formula>0</formula>
    </cfRule>
    <cfRule type="cellIs" dxfId="311" priority="1711" operator="lessThan">
      <formula>7</formula>
    </cfRule>
    <cfRule type="cellIs" dxfId="310" priority="1712" operator="between">
      <formula>7</formula>
      <formula>14.99</formula>
    </cfRule>
    <cfRule type="cellIs" dxfId="309" priority="1713" operator="greaterThan">
      <formula>15</formula>
    </cfRule>
  </conditionalFormatting>
  <conditionalFormatting sqref="AC77">
    <cfRule type="cellIs" dxfId="308" priority="1698" operator="equal">
      <formula>0</formula>
    </cfRule>
    <cfRule type="cellIs" dxfId="307" priority="1699" operator="lessThan">
      <formula>7</formula>
    </cfRule>
    <cfRule type="cellIs" dxfId="306" priority="1700" operator="between">
      <formula>7</formula>
      <formula>14.99</formula>
    </cfRule>
    <cfRule type="cellIs" dxfId="305" priority="1701" operator="greaterThan">
      <formula>15</formula>
    </cfRule>
  </conditionalFormatting>
  <conditionalFormatting sqref="AB77">
    <cfRule type="cellIs" dxfId="304" priority="1694" operator="equal">
      <formula>0</formula>
    </cfRule>
    <cfRule type="cellIs" dxfId="303" priority="1695" operator="lessThan">
      <formula>7</formula>
    </cfRule>
    <cfRule type="cellIs" dxfId="302" priority="1696" operator="between">
      <formula>7</formula>
      <formula>14.99</formula>
    </cfRule>
    <cfRule type="cellIs" dxfId="301" priority="1697" operator="greaterThan">
      <formula>15</formula>
    </cfRule>
  </conditionalFormatting>
  <conditionalFormatting sqref="AL69:AO69">
    <cfRule type="cellIs" dxfId="300" priority="1689" operator="equal">
      <formula>0</formula>
    </cfRule>
    <cfRule type="cellIs" dxfId="299" priority="1690" operator="lessThan">
      <formula>7</formula>
    </cfRule>
    <cfRule type="cellIs" dxfId="298" priority="1691" operator="between">
      <formula>7</formula>
      <formula>14.99</formula>
    </cfRule>
    <cfRule type="cellIs" dxfId="297" priority="1692" operator="greaterThan">
      <formula>15</formula>
    </cfRule>
  </conditionalFormatting>
  <conditionalFormatting sqref="AC69">
    <cfRule type="cellIs" dxfId="296" priority="1682" operator="equal">
      <formula>0</formula>
    </cfRule>
    <cfRule type="cellIs" dxfId="295" priority="1683" operator="lessThan">
      <formula>7</formula>
    </cfRule>
    <cfRule type="cellIs" dxfId="294" priority="1684" operator="between">
      <formula>7</formula>
      <formula>14.99</formula>
    </cfRule>
    <cfRule type="cellIs" dxfId="293" priority="1685" operator="greaterThan">
      <formula>15</formula>
    </cfRule>
  </conditionalFormatting>
  <conditionalFormatting sqref="AB69">
    <cfRule type="cellIs" dxfId="292" priority="1678" operator="equal">
      <formula>0</formula>
    </cfRule>
    <cfRule type="cellIs" dxfId="291" priority="1679" operator="lessThan">
      <formula>7</formula>
    </cfRule>
    <cfRule type="cellIs" dxfId="290" priority="1680" operator="between">
      <formula>7</formula>
      <formula>14.99</formula>
    </cfRule>
    <cfRule type="cellIs" dxfId="289" priority="1681" operator="greaterThan">
      <formula>15</formula>
    </cfRule>
  </conditionalFormatting>
  <conditionalFormatting sqref="AM67:AP67">
    <cfRule type="cellIs" dxfId="288" priority="1673" operator="equal">
      <formula>0</formula>
    </cfRule>
    <cfRule type="cellIs" dxfId="287" priority="1674" operator="lessThan">
      <formula>7</formula>
    </cfRule>
    <cfRule type="cellIs" dxfId="286" priority="1675" operator="between">
      <formula>7</formula>
      <formula>14.99</formula>
    </cfRule>
    <cfRule type="cellIs" dxfId="285" priority="1676" operator="greaterThan">
      <formula>15</formula>
    </cfRule>
  </conditionalFormatting>
  <conditionalFormatting sqref="AB67">
    <cfRule type="cellIs" dxfId="284" priority="1662" operator="equal">
      <formula>0</formula>
    </cfRule>
    <cfRule type="cellIs" dxfId="283" priority="1663" operator="lessThan">
      <formula>7</formula>
    </cfRule>
    <cfRule type="cellIs" dxfId="282" priority="1664" operator="between">
      <formula>7</formula>
      <formula>14.99</formula>
    </cfRule>
    <cfRule type="cellIs" dxfId="281" priority="1665" operator="greaterThan">
      <formula>15</formula>
    </cfRule>
  </conditionalFormatting>
  <conditionalFormatting sqref="AM76:AP76 AH76:AJ76">
    <cfRule type="cellIs" dxfId="280" priority="1657" operator="equal">
      <formula>0</formula>
    </cfRule>
    <cfRule type="cellIs" dxfId="279" priority="1658" operator="lessThan">
      <formula>7</formula>
    </cfRule>
    <cfRule type="cellIs" dxfId="278" priority="1659" operator="between">
      <formula>7</formula>
      <formula>14.99</formula>
    </cfRule>
    <cfRule type="cellIs" dxfId="277" priority="1660" operator="greaterThan">
      <formula>15</formula>
    </cfRule>
  </conditionalFormatting>
  <conditionalFormatting sqref="AM49:AO49 AD49:AF49 AH49:AJ49">
    <cfRule type="cellIs" dxfId="276" priority="1641" operator="equal">
      <formula>0</formula>
    </cfRule>
    <cfRule type="cellIs" dxfId="275" priority="1642" operator="lessThan">
      <formula>7</formula>
    </cfRule>
    <cfRule type="cellIs" dxfId="274" priority="1643" operator="between">
      <formula>7</formula>
      <formula>14.99</formula>
    </cfRule>
    <cfRule type="cellIs" dxfId="273" priority="1644" operator="greaterThan">
      <formula>15</formula>
    </cfRule>
  </conditionalFormatting>
  <conditionalFormatting sqref="AC49">
    <cfRule type="cellIs" dxfId="272" priority="1634" operator="equal">
      <formula>0</formula>
    </cfRule>
    <cfRule type="cellIs" dxfId="271" priority="1635" operator="lessThan">
      <formula>7</formula>
    </cfRule>
    <cfRule type="cellIs" dxfId="270" priority="1636" operator="between">
      <formula>7</formula>
      <formula>14.99</formula>
    </cfRule>
    <cfRule type="cellIs" dxfId="269" priority="1637" operator="greaterThan">
      <formula>15</formula>
    </cfRule>
  </conditionalFormatting>
  <conditionalFormatting sqref="AB49">
    <cfRule type="cellIs" dxfId="268" priority="1630" operator="equal">
      <formula>0</formula>
    </cfRule>
    <cfRule type="cellIs" dxfId="267" priority="1631" operator="lessThan">
      <formula>7</formula>
    </cfRule>
    <cfRule type="cellIs" dxfId="266" priority="1632" operator="between">
      <formula>7</formula>
      <formula>14.99</formula>
    </cfRule>
    <cfRule type="cellIs" dxfId="265" priority="1633" operator="greaterThan">
      <formula>15</formula>
    </cfRule>
  </conditionalFormatting>
  <conditionalFormatting sqref="AN61">
    <cfRule type="cellIs" dxfId="264" priority="1625" operator="equal">
      <formula>0</formula>
    </cfRule>
    <cfRule type="cellIs" dxfId="263" priority="1626" operator="lessThan">
      <formula>7</formula>
    </cfRule>
    <cfRule type="cellIs" dxfId="262" priority="1627" operator="between">
      <formula>7</formula>
      <formula>14.99</formula>
    </cfRule>
    <cfRule type="cellIs" dxfId="261" priority="1628" operator="greaterThan">
      <formula>15</formula>
    </cfRule>
  </conditionalFormatting>
  <conditionalFormatting sqref="AN75">
    <cfRule type="cellIs" dxfId="260" priority="1613" operator="equal">
      <formula>0</formula>
    </cfRule>
    <cfRule type="cellIs" dxfId="259" priority="1614" operator="lessThan">
      <formula>7</formula>
    </cfRule>
    <cfRule type="cellIs" dxfId="258" priority="1615" operator="between">
      <formula>7</formula>
      <formula>14.99</formula>
    </cfRule>
    <cfRule type="cellIs" dxfId="257" priority="1616" operator="greaterThan">
      <formula>15</formula>
    </cfRule>
  </conditionalFormatting>
  <conditionalFormatting sqref="AN73">
    <cfRule type="cellIs" dxfId="256" priority="1597" operator="equal">
      <formula>0</formula>
    </cfRule>
    <cfRule type="cellIs" dxfId="255" priority="1598" operator="lessThan">
      <formula>7</formula>
    </cfRule>
    <cfRule type="cellIs" dxfId="254" priority="1599" operator="between">
      <formula>7</formula>
      <formula>14.99</formula>
    </cfRule>
    <cfRule type="cellIs" dxfId="253" priority="1600" operator="greaterThan">
      <formula>15</formula>
    </cfRule>
  </conditionalFormatting>
  <conditionalFormatting sqref="AM68:AP68">
    <cfRule type="cellIs" dxfId="252" priority="1589" operator="equal">
      <formula>0</formula>
    </cfRule>
    <cfRule type="cellIs" dxfId="251" priority="1590" operator="lessThan">
      <formula>7</formula>
    </cfRule>
    <cfRule type="cellIs" dxfId="250" priority="1591" operator="between">
      <formula>7</formula>
      <formula>14.99</formula>
    </cfRule>
    <cfRule type="cellIs" dxfId="249" priority="1592" operator="greaterThan">
      <formula>15</formula>
    </cfRule>
  </conditionalFormatting>
  <conditionalFormatting sqref="AC68">
    <cfRule type="cellIs" dxfId="248" priority="1582" operator="equal">
      <formula>0</formula>
    </cfRule>
    <cfRule type="cellIs" dxfId="247" priority="1583" operator="lessThan">
      <formula>7</formula>
    </cfRule>
    <cfRule type="cellIs" dxfId="246" priority="1584" operator="between">
      <formula>7</formula>
      <formula>14.99</formula>
    </cfRule>
    <cfRule type="cellIs" dxfId="245" priority="1585" operator="greaterThan">
      <formula>15</formula>
    </cfRule>
  </conditionalFormatting>
  <conditionalFormatting sqref="AB68">
    <cfRule type="cellIs" dxfId="244" priority="1578" operator="equal">
      <formula>0</formula>
    </cfRule>
    <cfRule type="cellIs" dxfId="243" priority="1579" operator="lessThan">
      <formula>7</formula>
    </cfRule>
    <cfRule type="cellIs" dxfId="242" priority="1580" operator="between">
      <formula>7</formula>
      <formula>14.99</formula>
    </cfRule>
    <cfRule type="cellIs" dxfId="241" priority="1581" operator="greaterThan">
      <formula>15</formula>
    </cfRule>
  </conditionalFormatting>
  <conditionalFormatting sqref="AM66:AP66">
    <cfRule type="cellIs" dxfId="240" priority="1573" operator="equal">
      <formula>0</formula>
    </cfRule>
    <cfRule type="cellIs" dxfId="239" priority="1574" operator="lessThan">
      <formula>7</formula>
    </cfRule>
    <cfRule type="cellIs" dxfId="238" priority="1575" operator="between">
      <formula>7</formula>
      <formula>14.99</formula>
    </cfRule>
    <cfRule type="cellIs" dxfId="237" priority="1576" operator="greaterThan">
      <formula>15</formula>
    </cfRule>
  </conditionalFormatting>
  <conditionalFormatting sqref="AC66">
    <cfRule type="cellIs" dxfId="236" priority="1566" operator="equal">
      <formula>0</formula>
    </cfRule>
    <cfRule type="cellIs" dxfId="235" priority="1567" operator="lessThan">
      <formula>7</formula>
    </cfRule>
    <cfRule type="cellIs" dxfId="234" priority="1568" operator="between">
      <formula>7</formula>
      <formula>14.99</formula>
    </cfRule>
    <cfRule type="cellIs" dxfId="233" priority="1569" operator="greaterThan">
      <formula>15</formula>
    </cfRule>
  </conditionalFormatting>
  <conditionalFormatting sqref="AB66">
    <cfRule type="cellIs" dxfId="232" priority="1562" operator="equal">
      <formula>0</formula>
    </cfRule>
    <cfRule type="cellIs" dxfId="231" priority="1563" operator="lessThan">
      <formula>7</formula>
    </cfRule>
    <cfRule type="cellIs" dxfId="230" priority="1564" operator="between">
      <formula>7</formula>
      <formula>14.99</formula>
    </cfRule>
    <cfRule type="cellIs" dxfId="229" priority="1565" operator="greaterThan">
      <formula>15</formula>
    </cfRule>
  </conditionalFormatting>
  <conditionalFormatting sqref="AM72:AP72">
    <cfRule type="cellIs" dxfId="228" priority="1557" operator="equal">
      <formula>0</formula>
    </cfRule>
    <cfRule type="cellIs" dxfId="227" priority="1558" operator="lessThan">
      <formula>7</formula>
    </cfRule>
    <cfRule type="cellIs" dxfId="226" priority="1559" operator="between">
      <formula>7</formula>
      <formula>14.99</formula>
    </cfRule>
    <cfRule type="cellIs" dxfId="225" priority="1560" operator="greaterThan">
      <formula>15</formula>
    </cfRule>
  </conditionalFormatting>
  <conditionalFormatting sqref="AB72">
    <cfRule type="cellIs" dxfId="224" priority="1546" operator="equal">
      <formula>0</formula>
    </cfRule>
    <cfRule type="cellIs" dxfId="223" priority="1547" operator="lessThan">
      <formula>7</formula>
    </cfRule>
    <cfRule type="cellIs" dxfId="222" priority="1548" operator="between">
      <formula>7</formula>
      <formula>14.99</formula>
    </cfRule>
    <cfRule type="cellIs" dxfId="221" priority="1549" operator="greaterThan">
      <formula>15</formula>
    </cfRule>
  </conditionalFormatting>
  <conditionalFormatting sqref="AM71:AP71">
    <cfRule type="cellIs" dxfId="220" priority="1541" operator="equal">
      <formula>0</formula>
    </cfRule>
    <cfRule type="cellIs" dxfId="219" priority="1542" operator="lessThan">
      <formula>7</formula>
    </cfRule>
    <cfRule type="cellIs" dxfId="218" priority="1543" operator="between">
      <formula>7</formula>
      <formula>14.99</formula>
    </cfRule>
    <cfRule type="cellIs" dxfId="217" priority="1544" operator="greaterThan">
      <formula>15</formula>
    </cfRule>
  </conditionalFormatting>
  <conditionalFormatting sqref="AM70:AP70">
    <cfRule type="cellIs" dxfId="216" priority="1525" operator="equal">
      <formula>0</formula>
    </cfRule>
    <cfRule type="cellIs" dxfId="215" priority="1526" operator="lessThan">
      <formula>7</formula>
    </cfRule>
    <cfRule type="cellIs" dxfId="214" priority="1527" operator="between">
      <formula>7</formula>
      <formula>14.99</formula>
    </cfRule>
    <cfRule type="cellIs" dxfId="213" priority="1528" operator="greaterThan">
      <formula>15</formula>
    </cfRule>
  </conditionalFormatting>
  <conditionalFormatting sqref="U73:U74">
    <cfRule type="cellIs" dxfId="212" priority="1509" operator="equal">
      <formula>0</formula>
    </cfRule>
    <cfRule type="cellIs" dxfId="211" priority="1510" operator="lessThan">
      <formula>7</formula>
    </cfRule>
    <cfRule type="cellIs" dxfId="210" priority="1511" operator="between">
      <formula>7</formula>
      <formula>14.99</formula>
    </cfRule>
    <cfRule type="cellIs" dxfId="209" priority="1512" operator="greaterThan">
      <formula>15</formula>
    </cfRule>
  </conditionalFormatting>
  <conditionalFormatting sqref="U75">
    <cfRule type="cellIs" dxfId="208" priority="1505" operator="equal">
      <formula>0</formula>
    </cfRule>
    <cfRule type="cellIs" dxfId="207" priority="1506" operator="lessThan">
      <formula>7</formula>
    </cfRule>
    <cfRule type="cellIs" dxfId="206" priority="1507" operator="between">
      <formula>7</formula>
      <formula>14.99</formula>
    </cfRule>
    <cfRule type="cellIs" dxfId="205" priority="1508" operator="greaterThan">
      <formula>15</formula>
    </cfRule>
  </conditionalFormatting>
  <conditionalFormatting sqref="U61">
    <cfRule type="cellIs" dxfId="204" priority="1501" operator="equal">
      <formula>0</formula>
    </cfRule>
    <cfRule type="cellIs" dxfId="203" priority="1502" operator="lessThan">
      <formula>7</formula>
    </cfRule>
    <cfRule type="cellIs" dxfId="202" priority="1503" operator="between">
      <formula>7</formula>
      <formula>14.99</formula>
    </cfRule>
    <cfRule type="cellIs" dxfId="201" priority="1504" operator="greaterThan">
      <formula>15</formula>
    </cfRule>
  </conditionalFormatting>
  <conditionalFormatting sqref="V73:V74">
    <cfRule type="cellIs" dxfId="200" priority="1497" operator="equal">
      <formula>0</formula>
    </cfRule>
    <cfRule type="cellIs" dxfId="199" priority="1498" operator="lessThan">
      <formula>7</formula>
    </cfRule>
    <cfRule type="cellIs" dxfId="198" priority="1499" operator="between">
      <formula>7</formula>
      <formula>14.99</formula>
    </cfRule>
    <cfRule type="cellIs" dxfId="197" priority="1500" operator="greaterThan">
      <formula>15</formula>
    </cfRule>
  </conditionalFormatting>
  <conditionalFormatting sqref="V61">
    <cfRule type="cellIs" dxfId="196" priority="1493" operator="equal">
      <formula>0</formula>
    </cfRule>
    <cfRule type="cellIs" dxfId="195" priority="1494" operator="lessThan">
      <formula>7</formula>
    </cfRule>
    <cfRule type="cellIs" dxfId="194" priority="1495" operator="between">
      <formula>7</formula>
      <formula>14.99</formula>
    </cfRule>
    <cfRule type="cellIs" dxfId="193" priority="1496" operator="greaterThan">
      <formula>15</formula>
    </cfRule>
  </conditionalFormatting>
  <conditionalFormatting sqref="W73:W74">
    <cfRule type="cellIs" dxfId="192" priority="1489" operator="equal">
      <formula>0</formula>
    </cfRule>
    <cfRule type="cellIs" dxfId="191" priority="1490" operator="lessThan">
      <formula>7</formula>
    </cfRule>
    <cfRule type="cellIs" dxfId="190" priority="1491" operator="between">
      <formula>7</formula>
      <formula>14.99</formula>
    </cfRule>
    <cfRule type="cellIs" dxfId="189" priority="1492" operator="greaterThan">
      <formula>15</formula>
    </cfRule>
  </conditionalFormatting>
  <conditionalFormatting sqref="W61">
    <cfRule type="cellIs" dxfId="188" priority="1485" operator="equal">
      <formula>0</formula>
    </cfRule>
    <cfRule type="cellIs" dxfId="187" priority="1486" operator="lessThan">
      <formula>7</formula>
    </cfRule>
    <cfRule type="cellIs" dxfId="186" priority="1487" operator="between">
      <formula>7</formula>
      <formula>14.99</formula>
    </cfRule>
    <cfRule type="cellIs" dxfId="185" priority="1488" operator="greaterThan">
      <formula>15</formula>
    </cfRule>
  </conditionalFormatting>
  <conditionalFormatting sqref="X73:X74">
    <cfRule type="cellIs" dxfId="184" priority="1481" operator="equal">
      <formula>0</formula>
    </cfRule>
    <cfRule type="cellIs" dxfId="183" priority="1482" operator="lessThan">
      <formula>7</formula>
    </cfRule>
    <cfRule type="cellIs" dxfId="182" priority="1483" operator="between">
      <formula>7</formula>
      <formula>14.99</formula>
    </cfRule>
    <cfRule type="cellIs" dxfId="181" priority="1484" operator="greaterThan">
      <formula>15</formula>
    </cfRule>
  </conditionalFormatting>
  <conditionalFormatting sqref="X61">
    <cfRule type="cellIs" dxfId="180" priority="1477" operator="equal">
      <formula>0</formula>
    </cfRule>
    <cfRule type="cellIs" dxfId="179" priority="1478" operator="lessThan">
      <formula>7</formula>
    </cfRule>
    <cfRule type="cellIs" dxfId="178" priority="1479" operator="between">
      <formula>7</formula>
      <formula>14.99</formula>
    </cfRule>
    <cfRule type="cellIs" dxfId="177" priority="1480" operator="greaterThan">
      <formula>15</formula>
    </cfRule>
  </conditionalFormatting>
  <conditionalFormatting sqref="Y73:Y74">
    <cfRule type="cellIs" dxfId="176" priority="1473" operator="equal">
      <formula>0</formula>
    </cfRule>
    <cfRule type="cellIs" dxfId="175" priority="1474" operator="lessThan">
      <formula>7</formula>
    </cfRule>
    <cfRule type="cellIs" dxfId="174" priority="1475" operator="between">
      <formula>7</formula>
      <formula>14.99</formula>
    </cfRule>
    <cfRule type="cellIs" dxfId="173" priority="1476" operator="greaterThan">
      <formula>15</formula>
    </cfRule>
  </conditionalFormatting>
  <conditionalFormatting sqref="AB73:AB74">
    <cfRule type="cellIs" dxfId="172" priority="1465" operator="equal">
      <formula>0</formula>
    </cfRule>
    <cfRule type="cellIs" dxfId="171" priority="1466" operator="lessThan">
      <formula>7</formula>
    </cfRule>
    <cfRule type="cellIs" dxfId="170" priority="1467" operator="between">
      <formula>7</formula>
      <formula>14.99</formula>
    </cfRule>
    <cfRule type="cellIs" dxfId="169" priority="1468" operator="greaterThan">
      <formula>15</formula>
    </cfRule>
  </conditionalFormatting>
  <conditionalFormatting sqref="AB61">
    <cfRule type="cellIs" dxfId="168" priority="1461" operator="equal">
      <formula>0</formula>
    </cfRule>
    <cfRule type="cellIs" dxfId="167" priority="1462" operator="lessThan">
      <formula>7</formula>
    </cfRule>
    <cfRule type="cellIs" dxfId="166" priority="1463" operator="between">
      <formula>7</formula>
      <formula>14.99</formula>
    </cfRule>
    <cfRule type="cellIs" dxfId="165" priority="1464" operator="greaterThan">
      <formula>15</formula>
    </cfRule>
  </conditionalFormatting>
  <conditionalFormatting sqref="AC73:AC74">
    <cfRule type="cellIs" dxfId="164" priority="1457" operator="equal">
      <formula>0</formula>
    </cfRule>
    <cfRule type="cellIs" dxfId="163" priority="1458" operator="lessThan">
      <formula>7</formula>
    </cfRule>
    <cfRule type="cellIs" dxfId="162" priority="1459" operator="between">
      <formula>7</formula>
      <formula>14.99</formula>
    </cfRule>
    <cfRule type="cellIs" dxfId="161" priority="1460" operator="greaterThan">
      <formula>15</formula>
    </cfRule>
  </conditionalFormatting>
  <conditionalFormatting sqref="AC61">
    <cfRule type="cellIs" dxfId="160" priority="1453" operator="equal">
      <formula>0</formula>
    </cfRule>
    <cfRule type="cellIs" dxfId="159" priority="1454" operator="lessThan">
      <formula>7</formula>
    </cfRule>
    <cfRule type="cellIs" dxfId="158" priority="1455" operator="between">
      <formula>7</formula>
      <formula>14.99</formula>
    </cfRule>
    <cfRule type="cellIs" dxfId="157" priority="1456" operator="greaterThan">
      <formula>15</formula>
    </cfRule>
  </conditionalFormatting>
  <conditionalFormatting sqref="AD73:AD74">
    <cfRule type="cellIs" dxfId="156" priority="1449" operator="equal">
      <formula>0</formula>
    </cfRule>
    <cfRule type="cellIs" dxfId="155" priority="1450" operator="lessThan">
      <formula>7</formula>
    </cfRule>
    <cfRule type="cellIs" dxfId="154" priority="1451" operator="between">
      <formula>7</formula>
      <formula>14.99</formula>
    </cfRule>
    <cfRule type="cellIs" dxfId="153" priority="1452" operator="greaterThan">
      <formula>15</formula>
    </cfRule>
  </conditionalFormatting>
  <conditionalFormatting sqref="AD61">
    <cfRule type="cellIs" dxfId="152" priority="1445" operator="equal">
      <formula>0</formula>
    </cfRule>
    <cfRule type="cellIs" dxfId="151" priority="1446" operator="lessThan">
      <formula>7</formula>
    </cfRule>
    <cfRule type="cellIs" dxfId="150" priority="1447" operator="between">
      <formula>7</formula>
      <formula>14.99</formula>
    </cfRule>
    <cfRule type="cellIs" dxfId="149" priority="1448" operator="greaterThan">
      <formula>15</formula>
    </cfRule>
  </conditionalFormatting>
  <conditionalFormatting sqref="AE73:AE74">
    <cfRule type="cellIs" dxfId="148" priority="1441" operator="equal">
      <formula>0</formula>
    </cfRule>
    <cfRule type="cellIs" dxfId="147" priority="1442" operator="lessThan">
      <formula>7</formula>
    </cfRule>
    <cfRule type="cellIs" dxfId="146" priority="1443" operator="between">
      <formula>7</formula>
      <formula>14.99</formula>
    </cfRule>
    <cfRule type="cellIs" dxfId="145" priority="1444" operator="greaterThan">
      <formula>15</formula>
    </cfRule>
  </conditionalFormatting>
  <conditionalFormatting sqref="AE61">
    <cfRule type="cellIs" dxfId="144" priority="1437" operator="equal">
      <formula>0</formula>
    </cfRule>
    <cfRule type="cellIs" dxfId="143" priority="1438" operator="lessThan">
      <formula>7</formula>
    </cfRule>
    <cfRule type="cellIs" dxfId="142" priority="1439" operator="between">
      <formula>7</formula>
      <formula>14.99</formula>
    </cfRule>
    <cfRule type="cellIs" dxfId="141" priority="1440" operator="greaterThan">
      <formula>15</formula>
    </cfRule>
  </conditionalFormatting>
  <conditionalFormatting sqref="AF73:AF74">
    <cfRule type="cellIs" dxfId="140" priority="1433" operator="equal">
      <formula>0</formula>
    </cfRule>
    <cfRule type="cellIs" dxfId="139" priority="1434" operator="lessThan">
      <formula>7</formula>
    </cfRule>
    <cfRule type="cellIs" dxfId="138" priority="1435" operator="between">
      <formula>7</formula>
      <formula>14.99</formula>
    </cfRule>
    <cfRule type="cellIs" dxfId="137" priority="1436" operator="greaterThan">
      <formula>15</formula>
    </cfRule>
  </conditionalFormatting>
  <conditionalFormatting sqref="AF61">
    <cfRule type="cellIs" dxfId="136" priority="1429" operator="equal">
      <formula>0</formula>
    </cfRule>
    <cfRule type="cellIs" dxfId="135" priority="1430" operator="lessThan">
      <formula>7</formula>
    </cfRule>
    <cfRule type="cellIs" dxfId="134" priority="1431" operator="between">
      <formula>7</formula>
      <formula>14.99</formula>
    </cfRule>
    <cfRule type="cellIs" dxfId="133" priority="1432" operator="greaterThan">
      <formula>15</formula>
    </cfRule>
  </conditionalFormatting>
  <conditionalFormatting sqref="AG73:AG74">
    <cfRule type="cellIs" dxfId="132" priority="1425" operator="equal">
      <formula>0</formula>
    </cfRule>
    <cfRule type="cellIs" dxfId="131" priority="1426" operator="lessThan">
      <formula>7</formula>
    </cfRule>
    <cfRule type="cellIs" dxfId="130" priority="1427" operator="between">
      <formula>7</formula>
      <formula>14.99</formula>
    </cfRule>
    <cfRule type="cellIs" dxfId="129" priority="1428" operator="greaterThan">
      <formula>15</formula>
    </cfRule>
  </conditionalFormatting>
  <conditionalFormatting sqref="AG61">
    <cfRule type="cellIs" dxfId="128" priority="1421" operator="equal">
      <formula>0</formula>
    </cfRule>
    <cfRule type="cellIs" dxfId="127" priority="1422" operator="lessThan">
      <formula>7</formula>
    </cfRule>
    <cfRule type="cellIs" dxfId="126" priority="1423" operator="between">
      <formula>7</formula>
      <formula>14.99</formula>
    </cfRule>
    <cfRule type="cellIs" dxfId="125" priority="1424" operator="greaterThan">
      <formula>15</formula>
    </cfRule>
  </conditionalFormatting>
  <conditionalFormatting sqref="AH73:AH74">
    <cfRule type="cellIs" dxfId="124" priority="1417" operator="equal">
      <formula>0</formula>
    </cfRule>
    <cfRule type="cellIs" dxfId="123" priority="1418" operator="lessThan">
      <formula>7</formula>
    </cfRule>
    <cfRule type="cellIs" dxfId="122" priority="1419" operator="between">
      <formula>7</formula>
      <formula>14.99</formula>
    </cfRule>
    <cfRule type="cellIs" dxfId="121" priority="1420" operator="greaterThan">
      <formula>15</formula>
    </cfRule>
  </conditionalFormatting>
  <conditionalFormatting sqref="AH61">
    <cfRule type="cellIs" dxfId="120" priority="1413" operator="equal">
      <formula>0</formula>
    </cfRule>
    <cfRule type="cellIs" dxfId="119" priority="1414" operator="lessThan">
      <formula>7</formula>
    </cfRule>
    <cfRule type="cellIs" dxfId="118" priority="1415" operator="between">
      <formula>7</formula>
      <formula>14.99</formula>
    </cfRule>
    <cfRule type="cellIs" dxfId="117" priority="1416" operator="greaterThan">
      <formula>15</formula>
    </cfRule>
  </conditionalFormatting>
  <conditionalFormatting sqref="AI75">
    <cfRule type="cellIs" dxfId="116" priority="1405" operator="equal">
      <formula>0</formula>
    </cfRule>
    <cfRule type="cellIs" dxfId="115" priority="1406" operator="lessThan">
      <formula>7</formula>
    </cfRule>
    <cfRule type="cellIs" dxfId="114" priority="1407" operator="between">
      <formula>7</formula>
      <formula>14.99</formula>
    </cfRule>
    <cfRule type="cellIs" dxfId="113" priority="1408" operator="greaterThan">
      <formula>15</formula>
    </cfRule>
  </conditionalFormatting>
  <conditionalFormatting sqref="AI61">
    <cfRule type="cellIs" dxfId="112" priority="1401" operator="equal">
      <formula>0</formula>
    </cfRule>
    <cfRule type="cellIs" dxfId="111" priority="1402" operator="lessThan">
      <formula>7</formula>
    </cfRule>
    <cfRule type="cellIs" dxfId="110" priority="1403" operator="between">
      <formula>7</formula>
      <formula>14.99</formula>
    </cfRule>
    <cfRule type="cellIs" dxfId="109" priority="1404" operator="greaterThan">
      <formula>15</formula>
    </cfRule>
  </conditionalFormatting>
  <conditionalFormatting sqref="AJ61">
    <cfRule type="cellIs" dxfId="108" priority="1393" operator="equal">
      <formula>0</formula>
    </cfRule>
    <cfRule type="cellIs" dxfId="107" priority="1394" operator="lessThan">
      <formula>7</formula>
    </cfRule>
    <cfRule type="cellIs" dxfId="106" priority="1395" operator="between">
      <formula>7</formula>
      <formula>14.99</formula>
    </cfRule>
    <cfRule type="cellIs" dxfId="105" priority="1396" operator="greaterThan">
      <formula>15</formula>
    </cfRule>
  </conditionalFormatting>
  <conditionalFormatting sqref="AL73:AL74">
    <cfRule type="cellIs" dxfId="104" priority="1381" operator="equal">
      <formula>0</formula>
    </cfRule>
    <cfRule type="cellIs" dxfId="103" priority="1382" operator="lessThan">
      <formula>7</formula>
    </cfRule>
    <cfRule type="cellIs" dxfId="102" priority="1383" operator="between">
      <formula>7</formula>
      <formula>14.99</formula>
    </cfRule>
    <cfRule type="cellIs" dxfId="101" priority="1384" operator="greaterThan">
      <formula>15</formula>
    </cfRule>
  </conditionalFormatting>
  <conditionalFormatting sqref="AL61">
    <cfRule type="cellIs" dxfId="100" priority="1377" operator="equal">
      <formula>0</formula>
    </cfRule>
    <cfRule type="cellIs" dxfId="99" priority="1378" operator="lessThan">
      <formula>7</formula>
    </cfRule>
    <cfRule type="cellIs" dxfId="98" priority="1379" operator="between">
      <formula>7</formula>
      <formula>14.99</formula>
    </cfRule>
    <cfRule type="cellIs" dxfId="97" priority="1380" operator="greaterThan">
      <formula>15</formula>
    </cfRule>
  </conditionalFormatting>
  <conditionalFormatting sqref="AM73:AM74">
    <cfRule type="cellIs" dxfId="96" priority="1373" operator="equal">
      <formula>0</formula>
    </cfRule>
    <cfRule type="cellIs" dxfId="95" priority="1374" operator="lessThan">
      <formula>7</formula>
    </cfRule>
    <cfRule type="cellIs" dxfId="94" priority="1375" operator="between">
      <formula>7</formula>
      <formula>14.99</formula>
    </cfRule>
    <cfRule type="cellIs" dxfId="93" priority="1376" operator="greaterThan">
      <formula>15</formula>
    </cfRule>
  </conditionalFormatting>
  <conditionalFormatting sqref="AM75">
    <cfRule type="cellIs" dxfId="92" priority="1369" operator="equal">
      <formula>0</formula>
    </cfRule>
    <cfRule type="cellIs" dxfId="91" priority="1370" operator="lessThan">
      <formula>7</formula>
    </cfRule>
    <cfRule type="cellIs" dxfId="90" priority="1371" operator="between">
      <formula>7</formula>
      <formula>14.99</formula>
    </cfRule>
    <cfRule type="cellIs" dxfId="89" priority="1372" operator="greaterThan">
      <formula>15</formula>
    </cfRule>
  </conditionalFormatting>
  <conditionalFormatting sqref="AM61">
    <cfRule type="cellIs" dxfId="88" priority="1365" operator="equal">
      <formula>0</formula>
    </cfRule>
    <cfRule type="cellIs" dxfId="87" priority="1366" operator="lessThan">
      <formula>7</formula>
    </cfRule>
    <cfRule type="cellIs" dxfId="86" priority="1367" operator="between">
      <formula>7</formula>
      <formula>14.99</formula>
    </cfRule>
    <cfRule type="cellIs" dxfId="85" priority="1368" operator="greaterThan">
      <formula>15</formula>
    </cfRule>
  </conditionalFormatting>
  <conditionalFormatting sqref="AO73:AO74">
    <cfRule type="cellIs" dxfId="84" priority="1361" operator="equal">
      <formula>0</formula>
    </cfRule>
    <cfRule type="cellIs" dxfId="83" priority="1362" operator="lessThan">
      <formula>7</formula>
    </cfRule>
    <cfRule type="cellIs" dxfId="82" priority="1363" operator="between">
      <formula>7</formula>
      <formula>14.99</formula>
    </cfRule>
    <cfRule type="cellIs" dxfId="81" priority="1364" operator="greaterThan">
      <formula>15</formula>
    </cfRule>
  </conditionalFormatting>
  <conditionalFormatting sqref="AO61">
    <cfRule type="cellIs" dxfId="80" priority="1357" operator="equal">
      <formula>0</formula>
    </cfRule>
    <cfRule type="cellIs" dxfId="79" priority="1358" operator="lessThan">
      <formula>7</formula>
    </cfRule>
    <cfRule type="cellIs" dxfId="78" priority="1359" operator="between">
      <formula>7</formula>
      <formula>14.99</formula>
    </cfRule>
    <cfRule type="cellIs" dxfId="77" priority="1360" operator="greaterThan">
      <formula>15</formula>
    </cfRule>
  </conditionalFormatting>
  <conditionalFormatting sqref="AP73:AP74">
    <cfRule type="cellIs" dxfId="76" priority="1353" operator="equal">
      <formula>0</formula>
    </cfRule>
    <cfRule type="cellIs" dxfId="75" priority="1354" operator="lessThan">
      <formula>7</formula>
    </cfRule>
    <cfRule type="cellIs" dxfId="74" priority="1355" operator="between">
      <formula>7</formula>
      <formula>14.99</formula>
    </cfRule>
    <cfRule type="cellIs" dxfId="73" priority="1356" operator="greaterThan">
      <formula>15</formula>
    </cfRule>
  </conditionalFormatting>
  <conditionalFormatting sqref="AP75">
    <cfRule type="cellIs" dxfId="72" priority="1349" operator="equal">
      <formula>0</formula>
    </cfRule>
    <cfRule type="cellIs" dxfId="71" priority="1350" operator="lessThan">
      <formula>7</formula>
    </cfRule>
    <cfRule type="cellIs" dxfId="70" priority="1351" operator="between">
      <formula>7</formula>
      <formula>14.99</formula>
    </cfRule>
    <cfRule type="cellIs" dxfId="69" priority="1352" operator="greaterThan">
      <formula>15</formula>
    </cfRule>
  </conditionalFormatting>
  <conditionalFormatting sqref="AL70">
    <cfRule type="cellIs" dxfId="68" priority="1337" operator="equal">
      <formula>0</formula>
    </cfRule>
    <cfRule type="cellIs" dxfId="67" priority="1338" operator="lessThan">
      <formula>7</formula>
    </cfRule>
    <cfRule type="cellIs" dxfId="66" priority="1339" operator="between">
      <formula>7</formula>
      <formula>14.99</formula>
    </cfRule>
    <cfRule type="cellIs" dxfId="65" priority="1340" operator="greaterThan">
      <formula>15</formula>
    </cfRule>
  </conditionalFormatting>
  <conditionalFormatting sqref="AL71">
    <cfRule type="cellIs" dxfId="64" priority="1321" operator="equal">
      <formula>0</formula>
    </cfRule>
    <cfRule type="cellIs" dxfId="63" priority="1322" operator="lessThan">
      <formula>7</formula>
    </cfRule>
    <cfRule type="cellIs" dxfId="62" priority="1323" operator="between">
      <formula>7</formula>
      <formula>14.99</formula>
    </cfRule>
    <cfRule type="cellIs" dxfId="61" priority="1324" operator="greaterThan">
      <formula>15</formula>
    </cfRule>
  </conditionalFormatting>
  <conditionalFormatting sqref="AE50">
    <cfRule type="cellIs" dxfId="60" priority="705" operator="equal">
      <formula>0</formula>
    </cfRule>
    <cfRule type="cellIs" dxfId="59" priority="706" operator="lessThan">
      <formula>7</formula>
    </cfRule>
    <cfRule type="cellIs" dxfId="58" priority="707" operator="between">
      <formula>7</formula>
      <formula>14.99</formula>
    </cfRule>
    <cfRule type="cellIs" dxfId="57" priority="708" operator="greaterThan">
      <formula>15</formula>
    </cfRule>
  </conditionalFormatting>
  <conditionalFormatting sqref="AB58">
    <cfRule type="cellIs" dxfId="56" priority="621" operator="equal">
      <formula>0</formula>
    </cfRule>
    <cfRule type="cellIs" dxfId="55" priority="622" operator="lessThan">
      <formula>7</formula>
    </cfRule>
    <cfRule type="cellIs" dxfId="54" priority="623" operator="between">
      <formula>7</formula>
      <formula>14.99</formula>
    </cfRule>
    <cfRule type="cellIs" dxfId="53" priority="624" operator="greaterThan">
      <formula>15</formula>
    </cfRule>
  </conditionalFormatting>
  <conditionalFormatting sqref="AL58">
    <cfRule type="cellIs" dxfId="52" priority="541" operator="equal">
      <formula>0</formula>
    </cfRule>
    <cfRule type="cellIs" dxfId="51" priority="542" operator="lessThan">
      <formula>7</formula>
    </cfRule>
    <cfRule type="cellIs" dxfId="50" priority="543" operator="between">
      <formula>7</formula>
      <formula>14.99</formula>
    </cfRule>
    <cfRule type="cellIs" dxfId="49" priority="544" operator="greaterThan">
      <formula>15</formula>
    </cfRule>
  </conditionalFormatting>
  <conditionalFormatting sqref="AK76">
    <cfRule type="cellIs" dxfId="48" priority="121" operator="equal">
      <formula>0</formula>
    </cfRule>
    <cfRule type="cellIs" dxfId="47" priority="122" operator="lessThan">
      <formula>7</formula>
    </cfRule>
    <cfRule type="cellIs" dxfId="46" priority="123" operator="between">
      <formula>7</formula>
      <formula>14.99</formula>
    </cfRule>
    <cfRule type="cellIs" dxfId="45" priority="124" operator="greaterThan">
      <formula>15</formula>
    </cfRule>
  </conditionalFormatting>
  <conditionalFormatting sqref="AK69">
    <cfRule type="cellIs" dxfId="44" priority="105" operator="equal">
      <formula>0</formula>
    </cfRule>
    <cfRule type="cellIs" dxfId="43" priority="106" operator="lessThan">
      <formula>7</formula>
    </cfRule>
    <cfRule type="cellIs" dxfId="42" priority="107" operator="between">
      <formula>7</formula>
      <formula>14.99</formula>
    </cfRule>
    <cfRule type="cellIs" dxfId="41" priority="108" operator="greaterThan">
      <formula>15</formula>
    </cfRule>
  </conditionalFormatting>
  <conditionalFormatting sqref="AP81">
    <cfRule type="cellIs" dxfId="40" priority="5" operator="equal">
      <formula>0</formula>
    </cfRule>
    <cfRule type="cellIs" dxfId="39" priority="6" operator="greaterThan">
      <formula>39</formula>
    </cfRule>
    <cfRule type="cellIs" dxfId="38" priority="7" operator="between">
      <formula>21</formula>
      <formula>40</formula>
    </cfRule>
    <cfRule type="cellIs" dxfId="37" priority="8" operator="lessThan">
      <formula>21</formula>
    </cfRule>
  </conditionalFormatting>
  <pageMargins left="0.51181102362204722" right="0.39370078740157483" top="0.51181102362204722" bottom="0.70866141732283472" header="0.35433070866141736" footer="0.51181102362204722"/>
  <pageSetup paperSize="9" scale="24" fitToHeight="0" orientation="landscape" r:id="rId1"/>
  <headerFooter alignWithMargins="0">
    <oddHeader>&amp;L&amp;F&amp;RTabella di calcolo del livello del rischio</oddHeader>
    <oddFooter>&amp;LDocumento riservato per la Direzione, i partecipanti alla valutazione del rischio privacy, consulenti e auditor per la privacy.&amp;RPagina &amp;P di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
  <sheetViews>
    <sheetView workbookViewId="0">
      <selection activeCell="A3" sqref="A3:XFD3"/>
    </sheetView>
  </sheetViews>
  <sheetFormatPr defaultColWidth="9.1328125" defaultRowHeight="13.15" x14ac:dyDescent="0.4"/>
  <cols>
    <col min="1" max="1" width="9.1328125" style="1"/>
    <col min="2" max="2" width="14" style="1" bestFit="1" customWidth="1"/>
    <col min="3" max="3" width="15.265625" style="1" customWidth="1"/>
    <col min="4" max="4" width="17" style="1" customWidth="1"/>
    <col min="5" max="16384" width="9.1328125" style="1"/>
  </cols>
  <sheetData>
    <row r="1" spans="2:49" s="20" customFormat="1" x14ac:dyDescent="0.35">
      <c r="C1" s="13"/>
      <c r="D1" s="13"/>
      <c r="E1" s="13"/>
      <c r="AV1" s="90"/>
      <c r="AW1" s="90"/>
    </row>
    <row r="2" spans="2:49" s="20" customFormat="1" ht="23.25" x14ac:dyDescent="0.35">
      <c r="B2" s="73" t="s">
        <v>176</v>
      </c>
      <c r="C2" s="13"/>
      <c r="D2" s="13"/>
      <c r="E2" s="13"/>
      <c r="AV2" s="91"/>
      <c r="AW2" s="90"/>
    </row>
    <row r="3" spans="2:49" s="20" customFormat="1" x14ac:dyDescent="0.35">
      <c r="B3" s="20" t="s">
        <v>324</v>
      </c>
      <c r="C3" s="13"/>
      <c r="D3" s="13"/>
      <c r="E3" s="98"/>
    </row>
    <row r="5" spans="2:49" x14ac:dyDescent="0.4">
      <c r="B5" s="1" t="s">
        <v>102</v>
      </c>
      <c r="C5" s="1" t="s">
        <v>19</v>
      </c>
      <c r="D5" s="1" t="s">
        <v>103</v>
      </c>
    </row>
    <row r="6" spans="2:49" x14ac:dyDescent="0.4">
      <c r="B6" s="1">
        <v>1</v>
      </c>
      <c r="C6" s="1">
        <v>1</v>
      </c>
      <c r="D6" s="1">
        <v>1</v>
      </c>
    </row>
    <row r="7" spans="2:49" x14ac:dyDescent="0.4">
      <c r="B7" s="1">
        <v>2</v>
      </c>
      <c r="C7" s="1">
        <v>2</v>
      </c>
      <c r="D7" s="1">
        <v>2</v>
      </c>
    </row>
    <row r="8" spans="2:49" x14ac:dyDescent="0.4">
      <c r="B8" s="1">
        <v>3</v>
      </c>
      <c r="C8" s="1">
        <v>3</v>
      </c>
      <c r="D8" s="1">
        <v>3</v>
      </c>
    </row>
    <row r="10" spans="2:49" x14ac:dyDescent="0.4">
      <c r="B10" s="69" t="s">
        <v>104</v>
      </c>
    </row>
    <row r="11" spans="2:49" x14ac:dyDescent="0.4">
      <c r="B11" s="70" t="s">
        <v>150</v>
      </c>
    </row>
    <row r="12" spans="2:49" x14ac:dyDescent="0.4">
      <c r="B12" s="71" t="s">
        <v>152</v>
      </c>
    </row>
    <row r="13" spans="2:49" x14ac:dyDescent="0.4">
      <c r="B13" s="72" t="s">
        <v>151</v>
      </c>
    </row>
  </sheetData>
  <pageMargins left="0.70866141732283472" right="0.70866141732283472" top="0.74803149606299213" bottom="0.74803149606299213" header="0.31496062992125984" footer="0.31496062992125984"/>
  <pageSetup paperSize="9" orientation="portrait" r:id="rId1"/>
  <headerFooter>
    <oddHeader>&amp;L&amp;F&amp;RCriteri di accettazione del rischio</oddHeader>
    <oddFooter>&amp;LDocumento riservato per la Direzione, i partecipanti alla valutazione del rischio privacy, consulenti e auditor per la privacy.&amp;RPagina &amp;P di &amp;N</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9"/>
  <sheetViews>
    <sheetView workbookViewId="0">
      <selection activeCell="A5" sqref="A5:XFD5"/>
    </sheetView>
  </sheetViews>
  <sheetFormatPr defaultRowHeight="12.75" x14ac:dyDescent="0.35"/>
  <cols>
    <col min="1" max="1" width="19.3984375" customWidth="1"/>
    <col min="2" max="2" width="11.3984375" style="99" bestFit="1" customWidth="1"/>
    <col min="3" max="3" width="29.86328125" customWidth="1"/>
    <col min="4" max="4" width="36" customWidth="1"/>
  </cols>
  <sheetData>
    <row r="1" spans="1:37" s="20" customFormat="1" ht="13.15" x14ac:dyDescent="0.35">
      <c r="C1" s="13"/>
      <c r="D1" s="13"/>
      <c r="AJ1" s="90"/>
      <c r="AK1" s="90"/>
    </row>
    <row r="2" spans="1:37" s="20" customFormat="1" ht="23.25" x14ac:dyDescent="0.35">
      <c r="B2" s="73" t="s">
        <v>153</v>
      </c>
      <c r="C2" s="13"/>
      <c r="D2" s="13"/>
      <c r="AJ2" s="91"/>
      <c r="AK2" s="90"/>
    </row>
    <row r="3" spans="1:37" s="20" customFormat="1" ht="13.15" x14ac:dyDescent="0.35">
      <c r="B3" s="20" t="s">
        <v>161</v>
      </c>
      <c r="C3" s="13"/>
      <c r="D3" s="13"/>
      <c r="AJ3" s="90"/>
      <c r="AK3" s="90"/>
    </row>
    <row r="4" spans="1:37" s="20" customFormat="1" ht="13.15" x14ac:dyDescent="0.35">
      <c r="B4" s="20" t="s">
        <v>162</v>
      </c>
      <c r="C4" s="13"/>
      <c r="D4" s="13"/>
      <c r="AJ4" s="90"/>
      <c r="AK4" s="90"/>
    </row>
    <row r="5" spans="1:37" s="20" customFormat="1" ht="13.15" x14ac:dyDescent="0.35">
      <c r="B5" s="20" t="s">
        <v>324</v>
      </c>
      <c r="C5" s="13"/>
      <c r="D5" s="13"/>
      <c r="E5" s="98"/>
    </row>
    <row r="6" spans="1:37" s="20" customFormat="1" ht="13.15" x14ac:dyDescent="0.35">
      <c r="C6" s="13"/>
      <c r="D6" s="13"/>
      <c r="AJ6" s="90"/>
      <c r="AK6" s="90"/>
    </row>
    <row r="7" spans="1:37" ht="13.15" x14ac:dyDescent="0.4">
      <c r="A7" s="130" t="s">
        <v>102</v>
      </c>
      <c r="B7" s="130" t="s">
        <v>145</v>
      </c>
      <c r="C7" s="130" t="s">
        <v>146</v>
      </c>
      <c r="D7" s="130" t="s">
        <v>147</v>
      </c>
    </row>
    <row r="8" spans="1:37" ht="23.25" x14ac:dyDescent="0.35">
      <c r="A8" s="128" t="s">
        <v>53</v>
      </c>
      <c r="B8" s="131">
        <f>VLOOKUP(A8,'Calcolo del rischio'!$AR$18:$AS$79,2,FALSE)</f>
        <v>6</v>
      </c>
      <c r="C8" s="129"/>
      <c r="D8" s="129"/>
    </row>
    <row r="9" spans="1:37" ht="34.9" x14ac:dyDescent="0.35">
      <c r="A9" s="128" t="s">
        <v>54</v>
      </c>
      <c r="B9" s="131">
        <f>VLOOKUP(A9,'Calcolo del rischio'!$AR$18:$AS$79,2,FALSE)</f>
        <v>6</v>
      </c>
      <c r="C9" s="129"/>
      <c r="D9" s="129"/>
    </row>
    <row r="10" spans="1:37" ht="34.9" x14ac:dyDescent="0.35">
      <c r="A10" s="128" t="s">
        <v>55</v>
      </c>
      <c r="B10" s="131">
        <f>VLOOKUP(A10,'Calcolo del rischio'!$AR$18:$AS$79,2,FALSE)</f>
        <v>6</v>
      </c>
      <c r="C10" s="129"/>
      <c r="D10" s="129"/>
    </row>
    <row r="11" spans="1:37" ht="23.25" x14ac:dyDescent="0.35">
      <c r="A11" s="45" t="s">
        <v>196</v>
      </c>
      <c r="B11" s="131">
        <f>VLOOKUP(A11,'Calcolo del rischio'!$AR$18:$AS$79,2,FALSE)</f>
        <v>0</v>
      </c>
      <c r="C11" s="129"/>
      <c r="D11" s="129"/>
    </row>
    <row r="12" spans="1:37" ht="23.25" x14ac:dyDescent="0.35">
      <c r="A12" s="128" t="s">
        <v>56</v>
      </c>
      <c r="B12" s="131">
        <f>VLOOKUP(A12,'Calcolo del rischio'!$AR$18:$AS$79,2,FALSE)</f>
        <v>6</v>
      </c>
      <c r="C12" s="129"/>
      <c r="D12" s="129"/>
    </row>
    <row r="13" spans="1:37" ht="34.9" x14ac:dyDescent="0.35">
      <c r="A13" s="45" t="s">
        <v>200</v>
      </c>
      <c r="B13" s="131">
        <f>VLOOKUP(A13,'Calcolo del rischio'!$AR$18:$AS$79,2,FALSE)</f>
        <v>6</v>
      </c>
      <c r="C13" s="129"/>
      <c r="D13" s="129"/>
    </row>
    <row r="14" spans="1:37" ht="23.25" x14ac:dyDescent="0.35">
      <c r="A14" s="128" t="s">
        <v>57</v>
      </c>
      <c r="B14" s="131">
        <f>VLOOKUP(A14,'Calcolo del rischio'!$AR$18:$AS$79,2,FALSE)</f>
        <v>6</v>
      </c>
      <c r="C14" s="129"/>
      <c r="D14" s="129"/>
    </row>
    <row r="15" spans="1:37" ht="46.5" x14ac:dyDescent="0.35">
      <c r="A15" s="128" t="s">
        <v>58</v>
      </c>
      <c r="B15" s="131">
        <f>VLOOKUP(A15,'Calcolo del rischio'!$AR$18:$AS$79,2,FALSE)</f>
        <v>6</v>
      </c>
      <c r="C15" s="129"/>
      <c r="D15" s="129"/>
    </row>
    <row r="16" spans="1:37" ht="23.25" x14ac:dyDescent="0.35">
      <c r="A16" s="128" t="s">
        <v>59</v>
      </c>
      <c r="B16" s="131">
        <f>VLOOKUP(A16,'Calcolo del rischio'!$AR$18:$AS$79,2,FALSE)</f>
        <v>6</v>
      </c>
      <c r="C16" s="129"/>
      <c r="D16" s="129"/>
    </row>
    <row r="17" spans="1:4" ht="23.25" x14ac:dyDescent="0.35">
      <c r="A17" s="128" t="s">
        <v>60</v>
      </c>
      <c r="B17" s="131">
        <f>VLOOKUP(A17,'Calcolo del rischio'!$AR$18:$AS$79,2,FALSE)</f>
        <v>6</v>
      </c>
      <c r="C17" s="129"/>
      <c r="D17" s="129"/>
    </row>
    <row r="18" spans="1:4" ht="23.25" x14ac:dyDescent="0.35">
      <c r="A18" s="128" t="s">
        <v>61</v>
      </c>
      <c r="B18" s="131">
        <f>VLOOKUP(A18,'Calcolo del rischio'!$AR$18:$AS$79,2,FALSE)</f>
        <v>4</v>
      </c>
      <c r="C18" s="129"/>
      <c r="D18" s="129"/>
    </row>
    <row r="19" spans="1:4" ht="23.25" x14ac:dyDescent="0.35">
      <c r="A19" s="128" t="s">
        <v>62</v>
      </c>
      <c r="B19" s="131">
        <f>VLOOKUP(A19,'Calcolo del rischio'!$AR$18:$AS$79,2,FALSE)</f>
        <v>6</v>
      </c>
      <c r="C19" s="129"/>
      <c r="D19" s="129"/>
    </row>
    <row r="20" spans="1:4" ht="23.25" x14ac:dyDescent="0.35">
      <c r="A20" s="128" t="s">
        <v>63</v>
      </c>
      <c r="B20" s="131">
        <f>VLOOKUP(A20,'Calcolo del rischio'!$AR$18:$AS$79,2,FALSE)</f>
        <v>6</v>
      </c>
      <c r="C20" s="129"/>
      <c r="D20" s="129"/>
    </row>
    <row r="21" spans="1:4" ht="23.25" x14ac:dyDescent="0.35">
      <c r="A21" s="128" t="s">
        <v>64</v>
      </c>
      <c r="B21" s="131">
        <f>VLOOKUP(A21,'Calcolo del rischio'!$AR$18:$AS$79,2,FALSE)</f>
        <v>6</v>
      </c>
      <c r="C21" s="129"/>
      <c r="D21" s="129"/>
    </row>
    <row r="22" spans="1:4" ht="34.9" x14ac:dyDescent="0.35">
      <c r="A22" s="128" t="s">
        <v>65</v>
      </c>
      <c r="B22" s="131">
        <f>VLOOKUP(A22,'Calcolo del rischio'!$AR$18:$AS$79,2,FALSE)</f>
        <v>6</v>
      </c>
      <c r="C22" s="129"/>
      <c r="D22" s="129"/>
    </row>
    <row r="23" spans="1:4" ht="23.25" x14ac:dyDescent="0.35">
      <c r="A23" s="128" t="s">
        <v>66</v>
      </c>
      <c r="B23" s="131">
        <f>VLOOKUP(A23,'Calcolo del rischio'!$AR$18:$AS$79,2,FALSE)</f>
        <v>6</v>
      </c>
      <c r="C23" s="129"/>
      <c r="D23" s="129"/>
    </row>
    <row r="24" spans="1:4" ht="34.9" x14ac:dyDescent="0.35">
      <c r="A24" s="128" t="s">
        <v>67</v>
      </c>
      <c r="B24" s="131">
        <f>VLOOKUP(A24,'Calcolo del rischio'!$AR$18:$AS$79,2,FALSE)</f>
        <v>6</v>
      </c>
      <c r="C24" s="129"/>
      <c r="D24" s="129"/>
    </row>
    <row r="25" spans="1:4" ht="23.25" x14ac:dyDescent="0.35">
      <c r="A25" s="128" t="s">
        <v>68</v>
      </c>
      <c r="B25" s="131">
        <f>VLOOKUP(A25,'Calcolo del rischio'!$AR$18:$AS$79,2,FALSE)</f>
        <v>6</v>
      </c>
      <c r="C25" s="129"/>
      <c r="D25" s="129"/>
    </row>
    <row r="26" spans="1:4" ht="23.25" x14ac:dyDescent="0.35">
      <c r="A26" s="128" t="s">
        <v>69</v>
      </c>
      <c r="B26" s="131">
        <f>VLOOKUP(A26,'Calcolo del rischio'!$AR$18:$AS$79,2,FALSE)</f>
        <v>4</v>
      </c>
      <c r="C26" s="129"/>
      <c r="D26" s="129"/>
    </row>
    <row r="27" spans="1:4" ht="23.25" x14ac:dyDescent="0.35">
      <c r="A27" s="128" t="s">
        <v>70</v>
      </c>
      <c r="B27" s="131">
        <f>VLOOKUP(A27,'Calcolo del rischio'!$AR$18:$AS$79,2,FALSE)</f>
        <v>4</v>
      </c>
      <c r="C27" s="129"/>
      <c r="D27" s="129"/>
    </row>
    <row r="28" spans="1:4" ht="34.9" x14ac:dyDescent="0.35">
      <c r="A28" s="128" t="s">
        <v>71</v>
      </c>
      <c r="B28" s="131">
        <f>VLOOKUP(A28,'Calcolo del rischio'!$AR$18:$AS$79,2,FALSE)</f>
        <v>4</v>
      </c>
      <c r="C28" s="129"/>
      <c r="D28" s="129"/>
    </row>
    <row r="29" spans="1:4" ht="23.25" x14ac:dyDescent="0.35">
      <c r="A29" s="128" t="s">
        <v>72</v>
      </c>
      <c r="B29" s="131">
        <f>VLOOKUP(A29,'Calcolo del rischio'!$AR$18:$AS$79,2,FALSE)</f>
        <v>6</v>
      </c>
      <c r="C29" s="129"/>
      <c r="D29" s="129"/>
    </row>
    <row r="30" spans="1:4" ht="23.25" x14ac:dyDescent="0.35">
      <c r="A30" s="128" t="s">
        <v>73</v>
      </c>
      <c r="B30" s="131">
        <f>VLOOKUP(A30,'Calcolo del rischio'!$AR$18:$AS$79,2,FALSE)</f>
        <v>6</v>
      </c>
      <c r="C30" s="129"/>
      <c r="D30" s="129"/>
    </row>
    <row r="31" spans="1:4" ht="23.25" x14ac:dyDescent="0.35">
      <c r="A31" s="128" t="s">
        <v>74</v>
      </c>
      <c r="B31" s="131">
        <f>VLOOKUP(A31,'Calcolo del rischio'!$AR$18:$AS$79,2,FALSE)</f>
        <v>6</v>
      </c>
      <c r="C31" s="129"/>
      <c r="D31" s="129"/>
    </row>
    <row r="32" spans="1:4" ht="34.9" x14ac:dyDescent="0.35">
      <c r="A32" s="128" t="s">
        <v>75</v>
      </c>
      <c r="B32" s="131">
        <f>VLOOKUP(A32,'Calcolo del rischio'!$AR$18:$AS$79,2,FALSE)</f>
        <v>6</v>
      </c>
      <c r="C32" s="129"/>
      <c r="D32" s="129"/>
    </row>
    <row r="33" spans="1:4" ht="23.25" x14ac:dyDescent="0.35">
      <c r="A33" s="128" t="s">
        <v>76</v>
      </c>
      <c r="B33" s="131">
        <f>VLOOKUP(A33,'Calcolo del rischio'!$AR$18:$AS$79,2,FALSE)</f>
        <v>6</v>
      </c>
      <c r="C33" s="129"/>
      <c r="D33" s="129"/>
    </row>
    <row r="34" spans="1:4" ht="23.25" x14ac:dyDescent="0.35">
      <c r="A34" s="128" t="s">
        <v>77</v>
      </c>
      <c r="B34" s="131">
        <f>VLOOKUP(A34,'Calcolo del rischio'!$AR$18:$AS$79,2,FALSE)</f>
        <v>6</v>
      </c>
      <c r="C34" s="129"/>
      <c r="D34" s="129"/>
    </row>
    <row r="35" spans="1:4" ht="23.25" x14ac:dyDescent="0.35">
      <c r="A35" s="128" t="s">
        <v>78</v>
      </c>
      <c r="B35" s="131">
        <f>VLOOKUP(A35,'Calcolo del rischio'!$AR$18:$AS$79,2,FALSE)</f>
        <v>6</v>
      </c>
      <c r="C35" s="129"/>
      <c r="D35" s="129"/>
    </row>
    <row r="36" spans="1:4" ht="23.25" x14ac:dyDescent="0.35">
      <c r="A36" s="128" t="s">
        <v>79</v>
      </c>
      <c r="B36" s="131">
        <f>VLOOKUP(A36,'Calcolo del rischio'!$AR$18:$AS$79,2,FALSE)</f>
        <v>6</v>
      </c>
      <c r="C36" s="129"/>
      <c r="D36" s="129"/>
    </row>
    <row r="37" spans="1:4" ht="13.15" x14ac:dyDescent="0.35">
      <c r="A37" s="128" t="s">
        <v>80</v>
      </c>
      <c r="B37" s="131">
        <f>VLOOKUP(A37,'Calcolo del rischio'!$AR$18:$AS$79,2,FALSE)</f>
        <v>6</v>
      </c>
      <c r="C37" s="129"/>
      <c r="D37" s="129"/>
    </row>
    <row r="38" spans="1:4" ht="46.5" x14ac:dyDescent="0.35">
      <c r="A38" s="128" t="s">
        <v>81</v>
      </c>
      <c r="B38" s="131">
        <f>VLOOKUP(A38,'Calcolo del rischio'!$AR$18:$AS$79,2,FALSE)</f>
        <v>6</v>
      </c>
      <c r="C38" s="129"/>
      <c r="D38" s="129"/>
    </row>
    <row r="39" spans="1:4" ht="23.25" x14ac:dyDescent="0.35">
      <c r="A39" s="45" t="s">
        <v>188</v>
      </c>
      <c r="B39" s="131">
        <f>VLOOKUP(A39,'Calcolo del rischio'!$AR$18:$AS$79,2,FALSE)</f>
        <v>4</v>
      </c>
      <c r="C39" s="129"/>
      <c r="D39" s="129"/>
    </row>
    <row r="40" spans="1:4" ht="23.25" x14ac:dyDescent="0.35">
      <c r="A40" s="45" t="s">
        <v>197</v>
      </c>
      <c r="B40" s="131">
        <f>VLOOKUP(A40,'Calcolo del rischio'!$AR$18:$AS$79,2,FALSE)</f>
        <v>0</v>
      </c>
      <c r="C40" s="129"/>
      <c r="D40" s="129"/>
    </row>
    <row r="41" spans="1:4" ht="23.25" x14ac:dyDescent="0.35">
      <c r="A41" s="45" t="s">
        <v>202</v>
      </c>
      <c r="B41" s="131">
        <f>VLOOKUP(A41,'Calcolo del rischio'!$AR$18:$AS$79,2,FALSE)</f>
        <v>0</v>
      </c>
      <c r="C41" s="129"/>
      <c r="D41" s="129"/>
    </row>
    <row r="42" spans="1:4" ht="23.25" x14ac:dyDescent="0.35">
      <c r="A42" s="128" t="s">
        <v>82</v>
      </c>
      <c r="B42" s="131">
        <f>VLOOKUP(A42,'Calcolo del rischio'!$AR$18:$AS$79,2,FALSE)</f>
        <v>6</v>
      </c>
      <c r="C42" s="129"/>
      <c r="D42" s="129"/>
    </row>
    <row r="43" spans="1:4" ht="34.9" x14ac:dyDescent="0.35">
      <c r="A43" s="128" t="s">
        <v>83</v>
      </c>
      <c r="B43" s="131">
        <f>VLOOKUP(A43,'Calcolo del rischio'!$AR$18:$AS$79,2,FALSE)</f>
        <v>4</v>
      </c>
      <c r="C43" s="129"/>
      <c r="D43" s="129"/>
    </row>
    <row r="44" spans="1:4" ht="34.9" x14ac:dyDescent="0.35">
      <c r="A44" s="128" t="s">
        <v>84</v>
      </c>
      <c r="B44" s="131">
        <f>VLOOKUP(A44,'Calcolo del rischio'!$AR$18:$AS$79,2,FALSE)</f>
        <v>6</v>
      </c>
      <c r="C44" s="129"/>
      <c r="D44" s="129"/>
    </row>
    <row r="45" spans="1:4" ht="34.9" x14ac:dyDescent="0.35">
      <c r="A45" s="128" t="s">
        <v>85</v>
      </c>
      <c r="B45" s="131">
        <f>VLOOKUP(A45,'Calcolo del rischio'!$AR$18:$AS$79,2,FALSE)</f>
        <v>6</v>
      </c>
      <c r="C45" s="129"/>
      <c r="D45" s="129"/>
    </row>
    <row r="46" spans="1:4" ht="23.25" x14ac:dyDescent="0.35">
      <c r="A46" s="128" t="s">
        <v>86</v>
      </c>
      <c r="B46" s="131">
        <f>VLOOKUP(A46,'Calcolo del rischio'!$AR$18:$AS$79,2,FALSE)</f>
        <v>24</v>
      </c>
      <c r="C46" s="129"/>
      <c r="D46" s="129"/>
    </row>
    <row r="47" spans="1:4" ht="23.25" x14ac:dyDescent="0.35">
      <c r="A47" s="128" t="s">
        <v>87</v>
      </c>
      <c r="B47" s="131">
        <f>VLOOKUP(A47,'Calcolo del rischio'!$AR$18:$AS$79,2,FALSE)</f>
        <v>4</v>
      </c>
      <c r="C47" s="129"/>
      <c r="D47" s="129"/>
    </row>
    <row r="48" spans="1:4" ht="23.25" x14ac:dyDescent="0.35">
      <c r="A48" s="45" t="s">
        <v>198</v>
      </c>
      <c r="B48" s="131">
        <f>VLOOKUP(A48,'Calcolo del rischio'!$AR$18:$AS$79,2,FALSE)</f>
        <v>6</v>
      </c>
      <c r="C48" s="129"/>
      <c r="D48" s="129"/>
    </row>
    <row r="49" spans="1:4" ht="23.25" x14ac:dyDescent="0.35">
      <c r="A49" s="45" t="s">
        <v>189</v>
      </c>
      <c r="B49" s="131">
        <f>VLOOKUP(A49,'Calcolo del rischio'!$AR$18:$AS$79,2,FALSE)</f>
        <v>4</v>
      </c>
      <c r="C49" s="129"/>
      <c r="D49" s="129"/>
    </row>
    <row r="50" spans="1:4" ht="23.25" x14ac:dyDescent="0.35">
      <c r="A50" s="128" t="s">
        <v>88</v>
      </c>
      <c r="B50" s="131">
        <f>VLOOKUP(A50,'Calcolo del rischio'!$AR$18:$AS$79,2,FALSE)</f>
        <v>6</v>
      </c>
      <c r="C50" s="129"/>
      <c r="D50" s="129"/>
    </row>
    <row r="51" spans="1:4" ht="34.9" x14ac:dyDescent="0.35">
      <c r="A51" s="45" t="s">
        <v>187</v>
      </c>
      <c r="B51" s="131">
        <f>VLOOKUP(A51,'Calcolo del rischio'!$AR$18:$AS$79,2,FALSE)</f>
        <v>6</v>
      </c>
      <c r="C51" s="129"/>
      <c r="D51" s="129"/>
    </row>
    <row r="52" spans="1:4" ht="46.5" x14ac:dyDescent="0.35">
      <c r="A52" s="128" t="s">
        <v>89</v>
      </c>
      <c r="B52" s="131">
        <f>VLOOKUP(A52,'Calcolo del rischio'!$AR$18:$AS$79,2,FALSE)</f>
        <v>6</v>
      </c>
      <c r="C52" s="129"/>
      <c r="D52" s="129"/>
    </row>
    <row r="53" spans="1:4" ht="23.25" x14ac:dyDescent="0.35">
      <c r="A53" s="45" t="s">
        <v>199</v>
      </c>
      <c r="B53" s="131">
        <f>VLOOKUP(A53,'Calcolo del rischio'!$AR$18:$AS$79,2,FALSE)</f>
        <v>6</v>
      </c>
      <c r="C53" s="129"/>
      <c r="D53" s="129"/>
    </row>
    <row r="54" spans="1:4" ht="13.15" x14ac:dyDescent="0.35">
      <c r="A54" s="45" t="s">
        <v>201</v>
      </c>
      <c r="B54" s="131">
        <f>VLOOKUP(A54,'Calcolo del rischio'!$AR$18:$AS$79,2,FALSE)</f>
        <v>6</v>
      </c>
      <c r="C54" s="129"/>
      <c r="D54" s="129"/>
    </row>
    <row r="55" spans="1:4" ht="23.25" x14ac:dyDescent="0.35">
      <c r="A55" s="133" t="s">
        <v>90</v>
      </c>
      <c r="B55" s="131">
        <f>VLOOKUP(A55,'Calcolo del rischio'!$AR$18:$AS$79,2,FALSE)</f>
        <v>24</v>
      </c>
      <c r="C55" s="129"/>
      <c r="D55" s="129"/>
    </row>
    <row r="56" spans="1:4" ht="23.25" x14ac:dyDescent="0.35">
      <c r="A56" s="45" t="s">
        <v>182</v>
      </c>
      <c r="B56" s="131">
        <f>VLOOKUP(A56,'Calcolo del rischio'!$AR$18:$AS$79,2,FALSE)</f>
        <v>4</v>
      </c>
      <c r="C56" s="129"/>
      <c r="D56" s="129"/>
    </row>
    <row r="57" spans="1:4" ht="13.15" x14ac:dyDescent="0.35">
      <c r="A57" s="45" t="s">
        <v>191</v>
      </c>
      <c r="B57" s="131">
        <f>VLOOKUP(A57,'Calcolo del rischio'!$AR$18:$AS$79,2,FALSE)</f>
        <v>4</v>
      </c>
      <c r="C57" s="129"/>
      <c r="D57" s="129"/>
    </row>
    <row r="58" spans="1:4" ht="23.25" x14ac:dyDescent="0.35">
      <c r="A58" s="45" t="s">
        <v>183</v>
      </c>
      <c r="B58" s="131">
        <f>VLOOKUP(A58,'Calcolo del rischio'!$AR$18:$AS$79,2,FALSE)</f>
        <v>4</v>
      </c>
      <c r="C58" s="129"/>
      <c r="D58" s="129"/>
    </row>
    <row r="59" spans="1:4" ht="23.25" x14ac:dyDescent="0.35">
      <c r="A59" s="45" t="s">
        <v>192</v>
      </c>
      <c r="B59" s="131">
        <f>VLOOKUP(A59,'Calcolo del rischio'!$AR$18:$AS$79,2,FALSE)</f>
        <v>4</v>
      </c>
      <c r="C59" s="129"/>
      <c r="D59" s="129"/>
    </row>
    <row r="60" spans="1:4" ht="23.25" x14ac:dyDescent="0.35">
      <c r="A60" s="45" t="s">
        <v>179</v>
      </c>
      <c r="B60" s="131">
        <f>VLOOKUP(A60,'Calcolo del rischio'!$AR$18:$AS$79,2,FALSE)</f>
        <v>4</v>
      </c>
      <c r="C60" s="129"/>
      <c r="D60" s="129"/>
    </row>
    <row r="61" spans="1:4" ht="23.25" x14ac:dyDescent="0.35">
      <c r="A61" s="45" t="s">
        <v>180</v>
      </c>
      <c r="B61" s="131">
        <f>VLOOKUP(A61,'Calcolo del rischio'!$AR$18:$AS$79,2,FALSE)</f>
        <v>4</v>
      </c>
      <c r="C61" s="129"/>
      <c r="D61" s="129"/>
    </row>
    <row r="62" spans="1:4" ht="23.25" x14ac:dyDescent="0.35">
      <c r="A62" s="45" t="s">
        <v>181</v>
      </c>
      <c r="B62" s="131">
        <f>VLOOKUP(A62,'Calcolo del rischio'!$AR$18:$AS$79,2,FALSE)</f>
        <v>4</v>
      </c>
      <c r="C62" s="129"/>
      <c r="D62" s="129"/>
    </row>
    <row r="63" spans="1:4" ht="23.25" x14ac:dyDescent="0.35">
      <c r="A63" s="45" t="s">
        <v>184</v>
      </c>
      <c r="B63" s="131">
        <f>VLOOKUP(A63,'Calcolo del rischio'!$AR$18:$AS$79,2,FALSE)</f>
        <v>6</v>
      </c>
      <c r="C63" s="129"/>
      <c r="D63" s="129"/>
    </row>
    <row r="64" spans="1:4" ht="23.25" x14ac:dyDescent="0.35">
      <c r="A64" s="45" t="s">
        <v>185</v>
      </c>
      <c r="B64" s="131">
        <f>VLOOKUP(A64,'Calcolo del rischio'!$AR$18:$AS$79,2,FALSE)</f>
        <v>6</v>
      </c>
      <c r="C64" s="129"/>
      <c r="D64" s="129"/>
    </row>
    <row r="65" spans="1:4" ht="34.9" x14ac:dyDescent="0.35">
      <c r="A65" s="45" t="s">
        <v>186</v>
      </c>
      <c r="B65" s="131">
        <f>VLOOKUP(A65,'Calcolo del rischio'!$AR$18:$AS$79,2,FALSE)</f>
        <v>6</v>
      </c>
      <c r="C65" s="129"/>
      <c r="D65" s="129"/>
    </row>
    <row r="66" spans="1:4" ht="23.25" x14ac:dyDescent="0.35">
      <c r="A66" s="45" t="s">
        <v>190</v>
      </c>
      <c r="B66" s="131">
        <f>VLOOKUP(A66,'Calcolo del rischio'!$AR$18:$AS$79,2,FALSE)</f>
        <v>6</v>
      </c>
      <c r="C66" s="129"/>
      <c r="D66" s="129"/>
    </row>
    <row r="67" spans="1:4" ht="23.25" x14ac:dyDescent="0.35">
      <c r="A67" s="45" t="s">
        <v>193</v>
      </c>
      <c r="B67" s="131">
        <f>VLOOKUP(A67,'Calcolo del rischio'!$AR$18:$AS$79,2,FALSE)</f>
        <v>4</v>
      </c>
      <c r="C67" s="129"/>
      <c r="D67" s="129"/>
    </row>
    <row r="68" spans="1:4" ht="23.25" x14ac:dyDescent="0.35">
      <c r="A68" s="45" t="s">
        <v>194</v>
      </c>
      <c r="B68" s="131">
        <f>VLOOKUP(A68,'Calcolo del rischio'!$AR$18:$AS$79,2,FALSE)</f>
        <v>4</v>
      </c>
      <c r="C68" s="129"/>
      <c r="D68" s="129"/>
    </row>
    <row r="69" spans="1:4" ht="23.25" x14ac:dyDescent="0.35">
      <c r="A69" s="45" t="s">
        <v>195</v>
      </c>
      <c r="B69" s="131">
        <f>VLOOKUP(A69,'Calcolo del rischio'!$AR$18:$AS$79,2,FALSE)</f>
        <v>4</v>
      </c>
      <c r="C69" s="129"/>
      <c r="D69" s="129"/>
    </row>
  </sheetData>
  <autoFilter ref="A7:D69">
    <sortState ref="A8:D69">
      <sortCondition descending="1" ref="B6:B68"/>
    </sortState>
  </autoFilter>
  <sortState ref="A2:C115">
    <sortCondition descending="1" ref="B2"/>
  </sortState>
  <conditionalFormatting sqref="B8:B69">
    <cfRule type="cellIs" dxfId="31" priority="9" operator="equal">
      <formula>0</formula>
    </cfRule>
    <cfRule type="cellIs" dxfId="30" priority="10" operator="greaterThan">
      <formula>39</formula>
    </cfRule>
    <cfRule type="cellIs" dxfId="29" priority="11" operator="between">
      <formula>21</formula>
      <formula>40</formula>
    </cfRule>
    <cfRule type="cellIs" dxfId="28" priority="12" operator="lessThan">
      <formula>21</formula>
    </cfRule>
  </conditionalFormatting>
  <pageMargins left="0.23622047244094491" right="0.23622047244094491" top="0.74803149606299213" bottom="0.74803149606299213" header="0.31496062992125984" footer="0.31496062992125984"/>
  <pageSetup paperSize="9" orientation="portrait" r:id="rId1"/>
  <headerFooter>
    <oddHeader>&amp;L&amp;F&amp;RPiano di trattamento del rischio (proposta)</oddHeader>
    <oddFooter>&amp;LDocumento riservato per la Direzione, i partecipanti alla valutazione del rischio privacy, consulenti e auditor per la privacy.&amp;RPagina &amp;P di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6"/>
  <sheetViews>
    <sheetView workbookViewId="0">
      <selection activeCell="B6" sqref="B6"/>
    </sheetView>
  </sheetViews>
  <sheetFormatPr defaultColWidth="9.1328125" defaultRowHeight="13.15" x14ac:dyDescent="0.35"/>
  <cols>
    <col min="1" max="1" width="3.1328125" style="19" customWidth="1"/>
    <col min="2" max="2" width="16.3984375" style="30" customWidth="1"/>
    <col min="3" max="3" width="23.1328125" style="19" customWidth="1"/>
    <col min="4" max="4" width="6" style="13" bestFit="1" customWidth="1"/>
    <col min="5" max="5" width="10.86328125" style="13" bestFit="1" customWidth="1"/>
    <col min="6" max="6" width="10" style="13" bestFit="1" customWidth="1"/>
    <col min="7" max="7" width="9.265625" style="13" customWidth="1"/>
    <col min="8" max="8" width="10.59765625" style="13" customWidth="1"/>
    <col min="9" max="10" width="12.265625" style="13" customWidth="1"/>
    <col min="11" max="11" width="13.59765625" style="13" customWidth="1"/>
    <col min="12" max="12" width="9.265625" style="19" bestFit="1" customWidth="1"/>
    <col min="13" max="13" width="61" style="19" customWidth="1"/>
    <col min="14" max="16384" width="9.1328125" style="19"/>
  </cols>
  <sheetData>
    <row r="1" spans="2:13" s="20" customFormat="1" x14ac:dyDescent="0.35">
      <c r="C1" s="13"/>
      <c r="D1" s="13"/>
      <c r="E1" s="13"/>
    </row>
    <row r="2" spans="2:13" s="20" customFormat="1" ht="23.25" x14ac:dyDescent="0.35">
      <c r="B2" s="73" t="s">
        <v>214</v>
      </c>
      <c r="C2" s="13"/>
      <c r="D2" s="13"/>
      <c r="E2" s="13"/>
    </row>
    <row r="3" spans="2:13" s="20" customFormat="1" x14ac:dyDescent="0.35">
      <c r="B3" s="20" t="s">
        <v>215</v>
      </c>
      <c r="C3" s="13"/>
      <c r="D3" s="13"/>
      <c r="E3" s="13"/>
    </row>
    <row r="4" spans="2:13" s="20" customFormat="1" x14ac:dyDescent="0.35">
      <c r="B4" s="20" t="s">
        <v>710</v>
      </c>
      <c r="C4" s="13"/>
      <c r="D4" s="13"/>
      <c r="E4" s="13"/>
    </row>
    <row r="5" spans="2:13" s="20" customFormat="1" x14ac:dyDescent="0.35">
      <c r="B5" s="20" t="s">
        <v>711</v>
      </c>
      <c r="C5" s="13"/>
      <c r="D5" s="13"/>
      <c r="E5" s="13"/>
    </row>
    <row r="6" spans="2:13" s="20" customFormat="1" x14ac:dyDescent="0.35">
      <c r="B6" s="20" t="s">
        <v>324</v>
      </c>
      <c r="C6" s="13"/>
      <c r="D6" s="13"/>
      <c r="E6" s="98"/>
    </row>
    <row r="7" spans="2:13" s="20" customFormat="1" x14ac:dyDescent="0.35">
      <c r="C7" s="13"/>
      <c r="D7" s="13"/>
      <c r="E7" s="13"/>
    </row>
    <row r="8" spans="2:13" ht="13.5" thickBot="1" x14ac:dyDescent="0.4">
      <c r="F8" s="209" t="s">
        <v>205</v>
      </c>
      <c r="G8" s="210"/>
      <c r="H8" s="210"/>
      <c r="I8" s="210"/>
      <c r="J8" s="210"/>
      <c r="K8" s="210"/>
    </row>
    <row r="9" spans="2:13" s="33" customFormat="1" ht="28.5" x14ac:dyDescent="0.35">
      <c r="B9" s="121" t="s">
        <v>18</v>
      </c>
      <c r="C9" s="121" t="s">
        <v>19</v>
      </c>
      <c r="D9" s="121" t="s">
        <v>204</v>
      </c>
      <c r="E9" s="121" t="s">
        <v>21</v>
      </c>
      <c r="F9" s="141" t="s">
        <v>206</v>
      </c>
      <c r="G9" s="141" t="s">
        <v>207</v>
      </c>
      <c r="H9" s="141" t="s">
        <v>208</v>
      </c>
      <c r="I9" s="141" t="s">
        <v>209</v>
      </c>
      <c r="J9" s="141" t="s">
        <v>210</v>
      </c>
      <c r="K9" s="141" t="s">
        <v>211</v>
      </c>
      <c r="L9" s="142" t="s">
        <v>212</v>
      </c>
      <c r="M9" s="145" t="s">
        <v>216</v>
      </c>
    </row>
    <row r="10" spans="2:13" x14ac:dyDescent="0.35">
      <c r="B10" s="183" t="s">
        <v>96</v>
      </c>
      <c r="C10" s="76" t="s">
        <v>26</v>
      </c>
      <c r="D10" s="74">
        <f>Minacce!$D7</f>
        <v>1</v>
      </c>
      <c r="E10" s="122" t="s">
        <v>107</v>
      </c>
      <c r="F10" s="122" t="s">
        <v>213</v>
      </c>
      <c r="G10" s="122" t="s">
        <v>213</v>
      </c>
      <c r="H10" s="122"/>
      <c r="I10" s="122"/>
      <c r="J10" s="122"/>
      <c r="K10" s="122"/>
      <c r="L10" s="143">
        <f>'Calcolo del rischio'!$F$81</f>
        <v>8</v>
      </c>
      <c r="M10" s="123"/>
    </row>
    <row r="11" spans="2:13" x14ac:dyDescent="0.35">
      <c r="B11" s="184"/>
      <c r="C11" s="76" t="s">
        <v>27</v>
      </c>
      <c r="D11" s="74">
        <f>Minacce!$D8</f>
        <v>1</v>
      </c>
      <c r="E11" s="74" t="s">
        <v>108</v>
      </c>
      <c r="F11" s="74" t="s">
        <v>213</v>
      </c>
      <c r="G11" s="74" t="s">
        <v>213</v>
      </c>
      <c r="H11" s="74"/>
      <c r="I11" s="74"/>
      <c r="J11" s="74"/>
      <c r="K11" s="74"/>
      <c r="L11" s="143">
        <f>'Calcolo del rischio'!$G$81</f>
        <v>1</v>
      </c>
      <c r="M11" s="123"/>
    </row>
    <row r="12" spans="2:13" ht="26.25" x14ac:dyDescent="0.35">
      <c r="B12" s="184"/>
      <c r="C12" s="76" t="s">
        <v>28</v>
      </c>
      <c r="D12" s="74">
        <f>Minacce!$D9</f>
        <v>1</v>
      </c>
      <c r="E12" s="74" t="s">
        <v>108</v>
      </c>
      <c r="F12" s="74" t="s">
        <v>213</v>
      </c>
      <c r="G12" s="74" t="s">
        <v>213</v>
      </c>
      <c r="H12" s="74"/>
      <c r="I12" s="74"/>
      <c r="J12" s="74"/>
      <c r="K12" s="74"/>
      <c r="L12" s="143">
        <f>'Calcolo del rischio'!$H$81</f>
        <v>4</v>
      </c>
      <c r="M12" s="123"/>
    </row>
    <row r="13" spans="2:13" ht="39.4" x14ac:dyDescent="0.35">
      <c r="B13" s="184"/>
      <c r="C13" s="76" t="s">
        <v>29</v>
      </c>
      <c r="D13" s="74">
        <f>Minacce!$D10</f>
        <v>1</v>
      </c>
      <c r="E13" s="122" t="s">
        <v>108</v>
      </c>
      <c r="F13" s="122" t="s">
        <v>213</v>
      </c>
      <c r="G13" s="122" t="s">
        <v>213</v>
      </c>
      <c r="H13" s="122"/>
      <c r="I13" s="122"/>
      <c r="J13" s="122"/>
      <c r="K13" s="122"/>
      <c r="L13" s="143">
        <f>'Calcolo del rischio'!$I$81</f>
        <v>1</v>
      </c>
      <c r="M13" s="123"/>
    </row>
    <row r="14" spans="2:13" x14ac:dyDescent="0.35">
      <c r="B14" s="184"/>
      <c r="C14" s="76" t="s">
        <v>30</v>
      </c>
      <c r="D14" s="74">
        <f>Minacce!$D11</f>
        <v>1</v>
      </c>
      <c r="E14" s="74" t="s">
        <v>108</v>
      </c>
      <c r="F14" s="74" t="s">
        <v>213</v>
      </c>
      <c r="G14" s="74" t="s">
        <v>213</v>
      </c>
      <c r="H14" s="74"/>
      <c r="I14" s="74"/>
      <c r="J14" s="74"/>
      <c r="K14" s="74"/>
      <c r="L14" s="143">
        <f>'Calcolo del rischio'!$J$81</f>
        <v>1</v>
      </c>
      <c r="M14" s="123"/>
    </row>
    <row r="15" spans="2:13" ht="26.25" x14ac:dyDescent="0.35">
      <c r="B15" s="183" t="s">
        <v>120</v>
      </c>
      <c r="C15" s="76" t="s">
        <v>31</v>
      </c>
      <c r="D15" s="74">
        <f>Minacce!$D12</f>
        <v>1</v>
      </c>
      <c r="E15" s="74" t="s">
        <v>108</v>
      </c>
      <c r="F15" s="74" t="s">
        <v>213</v>
      </c>
      <c r="G15" s="74" t="s">
        <v>213</v>
      </c>
      <c r="H15" s="74"/>
      <c r="I15" s="74"/>
      <c r="J15" s="74"/>
      <c r="K15" s="74"/>
      <c r="L15" s="143">
        <f>'Calcolo del rischio'!$K$81</f>
        <v>4</v>
      </c>
      <c r="M15" s="123"/>
    </row>
    <row r="16" spans="2:13" x14ac:dyDescent="0.35">
      <c r="B16" s="184"/>
      <c r="C16" s="76" t="s">
        <v>32</v>
      </c>
      <c r="D16" s="74">
        <f>Minacce!$D13</f>
        <v>1</v>
      </c>
      <c r="E16" s="74" t="s">
        <v>108</v>
      </c>
      <c r="F16" s="74" t="s">
        <v>213</v>
      </c>
      <c r="G16" s="74" t="s">
        <v>213</v>
      </c>
      <c r="H16" s="74"/>
      <c r="I16" s="74"/>
      <c r="J16" s="74"/>
      <c r="K16" s="74"/>
      <c r="L16" s="143">
        <f>'Calcolo del rischio'!$L$81</f>
        <v>4</v>
      </c>
      <c r="M16" s="123"/>
    </row>
    <row r="17" spans="2:13" ht="26.25" x14ac:dyDescent="0.35">
      <c r="B17" s="184"/>
      <c r="C17" s="76" t="s">
        <v>225</v>
      </c>
      <c r="D17" s="74">
        <f>Minacce!$D14</f>
        <v>1</v>
      </c>
      <c r="E17" s="122" t="s">
        <v>108</v>
      </c>
      <c r="F17" s="122" t="s">
        <v>213</v>
      </c>
      <c r="G17" s="122" t="s">
        <v>213</v>
      </c>
      <c r="H17" s="122"/>
      <c r="I17" s="122"/>
      <c r="J17" s="122"/>
      <c r="K17" s="122"/>
      <c r="L17" s="143">
        <f>'Calcolo del rischio'!$M$81</f>
        <v>1</v>
      </c>
      <c r="M17" s="123"/>
    </row>
    <row r="18" spans="2:13" ht="26.25" x14ac:dyDescent="0.35">
      <c r="B18" s="186" t="s">
        <v>121</v>
      </c>
      <c r="C18" s="76" t="s">
        <v>226</v>
      </c>
      <c r="D18" s="74">
        <f>Minacce!$D15</f>
        <v>2</v>
      </c>
      <c r="E18" s="74" t="s">
        <v>108</v>
      </c>
      <c r="F18" s="74" t="s">
        <v>213</v>
      </c>
      <c r="G18" s="74" t="s">
        <v>213</v>
      </c>
      <c r="H18" s="74"/>
      <c r="I18" s="74"/>
      <c r="J18" s="74"/>
      <c r="K18" s="74"/>
      <c r="L18" s="143">
        <f>'Calcolo del rischio'!$N$81</f>
        <v>8</v>
      </c>
      <c r="M18" s="123"/>
    </row>
    <row r="19" spans="2:13" ht="26.25" x14ac:dyDescent="0.35">
      <c r="B19" s="187"/>
      <c r="C19" s="76" t="s">
        <v>34</v>
      </c>
      <c r="D19" s="74">
        <f>Minacce!$D16</f>
        <v>2</v>
      </c>
      <c r="E19" s="122" t="s">
        <v>108</v>
      </c>
      <c r="F19" s="122" t="s">
        <v>213</v>
      </c>
      <c r="G19" s="122" t="s">
        <v>213</v>
      </c>
      <c r="H19" s="122"/>
      <c r="I19" s="122"/>
      <c r="J19" s="122"/>
      <c r="K19" s="122"/>
      <c r="L19" s="143">
        <f>'Calcolo del rischio'!$O$81</f>
        <v>8</v>
      </c>
      <c r="M19" s="123"/>
    </row>
    <row r="20" spans="2:13" ht="26.25" x14ac:dyDescent="0.35">
      <c r="B20" s="187"/>
      <c r="C20" s="76" t="s">
        <v>227</v>
      </c>
      <c r="D20" s="74">
        <f>Minacce!$D17</f>
        <v>2</v>
      </c>
      <c r="E20" s="74" t="s">
        <v>109</v>
      </c>
      <c r="F20" s="74" t="s">
        <v>213</v>
      </c>
      <c r="G20" s="74" t="s">
        <v>213</v>
      </c>
      <c r="H20" s="74" t="s">
        <v>213</v>
      </c>
      <c r="I20" s="74"/>
      <c r="J20" s="74" t="s">
        <v>213</v>
      </c>
      <c r="K20" s="74"/>
      <c r="L20" s="143">
        <f>'Calcolo del rischio'!$P$81</f>
        <v>4</v>
      </c>
      <c r="M20" s="123"/>
    </row>
    <row r="21" spans="2:13" ht="26.25" x14ac:dyDescent="0.35">
      <c r="B21" s="187"/>
      <c r="C21" s="76" t="s">
        <v>36</v>
      </c>
      <c r="D21" s="74">
        <f>Minacce!$D18</f>
        <v>2</v>
      </c>
      <c r="E21" s="74" t="s">
        <v>107</v>
      </c>
      <c r="F21" s="74"/>
      <c r="G21" s="74" t="s">
        <v>213</v>
      </c>
      <c r="H21" s="74"/>
      <c r="I21" s="74" t="s">
        <v>213</v>
      </c>
      <c r="J21" s="74" t="s">
        <v>213</v>
      </c>
      <c r="K21" s="74"/>
      <c r="L21" s="143">
        <f>'Calcolo del rischio'!$Q$81</f>
        <v>4</v>
      </c>
      <c r="M21" s="123"/>
    </row>
    <row r="22" spans="2:13" ht="39.4" x14ac:dyDescent="0.35">
      <c r="B22" s="187"/>
      <c r="C22" s="76" t="s">
        <v>228</v>
      </c>
      <c r="D22" s="74">
        <f>Minacce!$D19</f>
        <v>2</v>
      </c>
      <c r="E22" s="74" t="s">
        <v>108</v>
      </c>
      <c r="F22" s="74"/>
      <c r="G22" s="74" t="s">
        <v>213</v>
      </c>
      <c r="H22" s="74"/>
      <c r="I22" s="74" t="s">
        <v>213</v>
      </c>
      <c r="J22" s="74" t="s">
        <v>213</v>
      </c>
      <c r="K22" s="74"/>
      <c r="L22" s="143">
        <f>'Calcolo del rischio'!$R$81</f>
        <v>8</v>
      </c>
      <c r="M22" s="123"/>
    </row>
    <row r="23" spans="2:13" ht="91.9" x14ac:dyDescent="0.35">
      <c r="B23" s="188"/>
      <c r="C23" s="76" t="s">
        <v>229</v>
      </c>
      <c r="D23" s="74">
        <f>Minacce!$D20</f>
        <v>2</v>
      </c>
      <c r="E23" s="74" t="s">
        <v>108</v>
      </c>
      <c r="F23" s="74"/>
      <c r="G23" s="74" t="s">
        <v>213</v>
      </c>
      <c r="H23" s="74"/>
      <c r="I23" s="74"/>
      <c r="J23" s="74"/>
      <c r="K23" s="74"/>
      <c r="L23" s="143">
        <f>'Calcolo del rischio'!$S$81</f>
        <v>2</v>
      </c>
      <c r="M23" s="124"/>
    </row>
    <row r="24" spans="2:13" x14ac:dyDescent="0.35">
      <c r="B24" s="132" t="s">
        <v>122</v>
      </c>
      <c r="C24" s="76" t="s">
        <v>38</v>
      </c>
      <c r="D24" s="74">
        <f>Minacce!$D21</f>
        <v>2</v>
      </c>
      <c r="E24" s="74" t="s">
        <v>108</v>
      </c>
      <c r="F24" s="74" t="s">
        <v>213</v>
      </c>
      <c r="G24" s="74" t="s">
        <v>213</v>
      </c>
      <c r="H24" s="74" t="s">
        <v>213</v>
      </c>
      <c r="I24" s="74"/>
      <c r="J24" s="74"/>
      <c r="K24" s="74"/>
      <c r="L24" s="143">
        <f>'Calcolo del rischio'!$T$81</f>
        <v>4</v>
      </c>
      <c r="M24" s="123"/>
    </row>
    <row r="25" spans="2:13" ht="26.25" x14ac:dyDescent="0.35">
      <c r="B25" s="186" t="s">
        <v>123</v>
      </c>
      <c r="C25" s="76" t="s">
        <v>39</v>
      </c>
      <c r="D25" s="74">
        <f>Minacce!$D22</f>
        <v>2</v>
      </c>
      <c r="E25" s="74" t="s">
        <v>107</v>
      </c>
      <c r="F25" s="74"/>
      <c r="G25" s="74"/>
      <c r="H25" s="74"/>
      <c r="I25" s="74"/>
      <c r="J25" s="74" t="s">
        <v>213</v>
      </c>
      <c r="K25" s="74"/>
      <c r="L25" s="143">
        <f>'Calcolo del rischio'!$U$81</f>
        <v>8</v>
      </c>
      <c r="M25" s="123"/>
    </row>
    <row r="26" spans="2:13" ht="26.25" x14ac:dyDescent="0.35">
      <c r="B26" s="187"/>
      <c r="C26" s="76" t="s">
        <v>169</v>
      </c>
      <c r="D26" s="74">
        <f>Minacce!$D23</f>
        <v>2</v>
      </c>
      <c r="E26" s="74" t="s">
        <v>110</v>
      </c>
      <c r="F26" s="122" t="s">
        <v>213</v>
      </c>
      <c r="G26" s="122" t="s">
        <v>213</v>
      </c>
      <c r="H26" s="122"/>
      <c r="I26" s="122"/>
      <c r="J26" s="122" t="s">
        <v>213</v>
      </c>
      <c r="K26" s="122" t="s">
        <v>213</v>
      </c>
      <c r="L26" s="143">
        <f>'Calcolo del rischio'!$V$81</f>
        <v>2</v>
      </c>
      <c r="M26" s="123"/>
    </row>
    <row r="27" spans="2:13" ht="26.25" x14ac:dyDescent="0.35">
      <c r="B27" s="187"/>
      <c r="C27" s="76" t="s">
        <v>40</v>
      </c>
      <c r="D27" s="74">
        <f>Minacce!$D24</f>
        <v>2</v>
      </c>
      <c r="E27" s="122" t="s">
        <v>110</v>
      </c>
      <c r="F27" s="122" t="s">
        <v>213</v>
      </c>
      <c r="G27" s="122" t="s">
        <v>213</v>
      </c>
      <c r="H27" s="122"/>
      <c r="I27" s="122" t="s">
        <v>213</v>
      </c>
      <c r="J27" s="122"/>
      <c r="K27" s="122" t="s">
        <v>213</v>
      </c>
      <c r="L27" s="143">
        <f>'Calcolo del rischio'!$W$81</f>
        <v>2</v>
      </c>
      <c r="M27" s="123"/>
    </row>
    <row r="28" spans="2:13" ht="39.4" x14ac:dyDescent="0.35">
      <c r="B28" s="187"/>
      <c r="C28" s="76" t="s">
        <v>41</v>
      </c>
      <c r="D28" s="74">
        <f>Minacce!$D25</f>
        <v>2</v>
      </c>
      <c r="E28" s="122" t="s">
        <v>111</v>
      </c>
      <c r="F28" s="122"/>
      <c r="G28" s="122"/>
      <c r="H28" s="122"/>
      <c r="I28" s="122" t="s">
        <v>213</v>
      </c>
      <c r="J28" s="122"/>
      <c r="K28" s="122" t="s">
        <v>213</v>
      </c>
      <c r="L28" s="143">
        <f>'Calcolo del rischio'!$X$81</f>
        <v>2</v>
      </c>
      <c r="M28" s="123"/>
    </row>
    <row r="29" spans="2:13" ht="26.25" x14ac:dyDescent="0.35">
      <c r="B29" s="187"/>
      <c r="C29" s="76" t="s">
        <v>170</v>
      </c>
      <c r="D29" s="74">
        <f>Minacce!$D26</f>
        <v>2</v>
      </c>
      <c r="E29" s="122" t="s">
        <v>110</v>
      </c>
      <c r="F29" s="122"/>
      <c r="G29" s="122"/>
      <c r="H29" s="122"/>
      <c r="I29" s="122" t="s">
        <v>213</v>
      </c>
      <c r="J29" s="122"/>
      <c r="K29" s="122"/>
      <c r="L29" s="143">
        <f>'Calcolo del rischio'!$Y$81</f>
        <v>2</v>
      </c>
      <c r="M29" s="123"/>
    </row>
    <row r="30" spans="2:13" ht="26.25" x14ac:dyDescent="0.35">
      <c r="B30" s="188"/>
      <c r="C30" s="76" t="s">
        <v>42</v>
      </c>
      <c r="D30" s="74">
        <f>Minacce!$D27</f>
        <v>2</v>
      </c>
      <c r="E30" s="122" t="s">
        <v>0</v>
      </c>
      <c r="F30" s="74"/>
      <c r="G30" s="74" t="s">
        <v>213</v>
      </c>
      <c r="H30" s="74" t="s">
        <v>213</v>
      </c>
      <c r="I30" s="74" t="s">
        <v>213</v>
      </c>
      <c r="J30" s="74" t="s">
        <v>213</v>
      </c>
      <c r="K30" s="74"/>
      <c r="L30" s="143">
        <f>'Calcolo del rischio'!$Z$81</f>
        <v>16</v>
      </c>
      <c r="M30" s="123"/>
    </row>
    <row r="31" spans="2:13" ht="26.25" x14ac:dyDescent="0.35">
      <c r="B31" s="186" t="s">
        <v>124</v>
      </c>
      <c r="C31" s="76" t="s">
        <v>43</v>
      </c>
      <c r="D31" s="74">
        <f>Minacce!$D28</f>
        <v>2</v>
      </c>
      <c r="E31" s="74" t="s">
        <v>0</v>
      </c>
      <c r="F31" s="74" t="s">
        <v>213</v>
      </c>
      <c r="G31" s="74" t="s">
        <v>213</v>
      </c>
      <c r="H31" s="74" t="s">
        <v>213</v>
      </c>
      <c r="I31" s="74"/>
      <c r="J31" s="74"/>
      <c r="K31" s="74" t="s">
        <v>213</v>
      </c>
      <c r="L31" s="143">
        <f>'Calcolo del rischio'!$AA$81</f>
        <v>4</v>
      </c>
      <c r="M31" s="123"/>
    </row>
    <row r="32" spans="2:13" ht="39.4" x14ac:dyDescent="0.35">
      <c r="B32" s="187"/>
      <c r="C32" s="76" t="s">
        <v>129</v>
      </c>
      <c r="D32" s="74">
        <f>Minacce!$D29</f>
        <v>0</v>
      </c>
      <c r="E32" s="74" t="s">
        <v>107</v>
      </c>
      <c r="F32" s="74" t="s">
        <v>213</v>
      </c>
      <c r="G32" s="74" t="s">
        <v>213</v>
      </c>
      <c r="H32" s="74" t="s">
        <v>213</v>
      </c>
      <c r="I32" s="74" t="s">
        <v>213</v>
      </c>
      <c r="J32" s="74" t="s">
        <v>213</v>
      </c>
      <c r="K32" s="74" t="s">
        <v>213</v>
      </c>
      <c r="L32" s="143">
        <f>'Calcolo del rischio'!$AB$81</f>
        <v>0</v>
      </c>
      <c r="M32" s="123"/>
    </row>
    <row r="33" spans="2:13" ht="26.25" x14ac:dyDescent="0.35">
      <c r="B33" s="187"/>
      <c r="C33" s="76" t="s">
        <v>130</v>
      </c>
      <c r="D33" s="74">
        <f>Minacce!$D30</f>
        <v>2</v>
      </c>
      <c r="E33" s="74" t="s">
        <v>109</v>
      </c>
      <c r="F33" s="74" t="s">
        <v>213</v>
      </c>
      <c r="G33" s="74" t="s">
        <v>213</v>
      </c>
      <c r="H33" s="74" t="s">
        <v>213</v>
      </c>
      <c r="I33" s="74" t="s">
        <v>213</v>
      </c>
      <c r="J33" s="74" t="s">
        <v>213</v>
      </c>
      <c r="K33" s="74" t="s">
        <v>213</v>
      </c>
      <c r="L33" s="143">
        <f>'Calcolo del rischio'!$AC$81</f>
        <v>16</v>
      </c>
      <c r="M33" s="123"/>
    </row>
    <row r="34" spans="2:13" ht="39.4" x14ac:dyDescent="0.35">
      <c r="B34" s="187"/>
      <c r="C34" s="76" t="s">
        <v>131</v>
      </c>
      <c r="D34" s="74">
        <f>Minacce!$D31</f>
        <v>3</v>
      </c>
      <c r="E34" s="74" t="s">
        <v>109</v>
      </c>
      <c r="F34" s="74" t="s">
        <v>213</v>
      </c>
      <c r="G34" s="74" t="s">
        <v>213</v>
      </c>
      <c r="H34" s="74" t="s">
        <v>213</v>
      </c>
      <c r="I34" s="74" t="s">
        <v>213</v>
      </c>
      <c r="J34" s="74" t="s">
        <v>213</v>
      </c>
      <c r="K34" s="74" t="s">
        <v>213</v>
      </c>
      <c r="L34" s="143">
        <f>'Calcolo del rischio'!$AD$81</f>
        <v>24</v>
      </c>
      <c r="M34" s="123"/>
    </row>
    <row r="35" spans="2:13" ht="26.25" x14ac:dyDescent="0.35">
      <c r="B35" s="188"/>
      <c r="C35" s="76" t="s">
        <v>44</v>
      </c>
      <c r="D35" s="74">
        <f>Minacce!$D32</f>
        <v>2</v>
      </c>
      <c r="E35" s="74" t="s">
        <v>109</v>
      </c>
      <c r="F35" s="74" t="s">
        <v>213</v>
      </c>
      <c r="G35" s="74" t="s">
        <v>213</v>
      </c>
      <c r="H35" s="74" t="s">
        <v>213</v>
      </c>
      <c r="I35" s="74" t="s">
        <v>213</v>
      </c>
      <c r="J35" s="74" t="s">
        <v>213</v>
      </c>
      <c r="K35" s="74" t="s">
        <v>213</v>
      </c>
      <c r="L35" s="143">
        <f>'Calcolo del rischio'!$AE$81</f>
        <v>4</v>
      </c>
      <c r="M35" s="123"/>
    </row>
    <row r="36" spans="2:13" ht="26.25" x14ac:dyDescent="0.35">
      <c r="B36" s="189" t="s">
        <v>125</v>
      </c>
      <c r="C36" s="76" t="s">
        <v>45</v>
      </c>
      <c r="D36" s="74">
        <f>Minacce!$D33</f>
        <v>2</v>
      </c>
      <c r="E36" s="74" t="s">
        <v>107</v>
      </c>
      <c r="F36" s="74" t="s">
        <v>213</v>
      </c>
      <c r="G36" s="74" t="s">
        <v>213</v>
      </c>
      <c r="H36" s="74" t="s">
        <v>213</v>
      </c>
      <c r="I36" s="74" t="s">
        <v>213</v>
      </c>
      <c r="J36" s="74" t="s">
        <v>213</v>
      </c>
      <c r="K36" s="74" t="s">
        <v>213</v>
      </c>
      <c r="L36" s="143">
        <f>'Calcolo del rischio'!$AF$81</f>
        <v>16</v>
      </c>
      <c r="M36" s="124"/>
    </row>
    <row r="37" spans="2:13" ht="26.25" x14ac:dyDescent="0.35">
      <c r="B37" s="190"/>
      <c r="C37" s="76" t="s">
        <v>46</v>
      </c>
      <c r="D37" s="74">
        <f>Minacce!$D34</f>
        <v>2</v>
      </c>
      <c r="E37" s="74" t="s">
        <v>109</v>
      </c>
      <c r="F37" s="74" t="s">
        <v>213</v>
      </c>
      <c r="G37" s="74" t="s">
        <v>213</v>
      </c>
      <c r="H37" s="74" t="s">
        <v>213</v>
      </c>
      <c r="I37" s="74"/>
      <c r="J37" s="74"/>
      <c r="K37" s="74"/>
      <c r="L37" s="143">
        <f>'Calcolo del rischio'!$AG$81</f>
        <v>4</v>
      </c>
      <c r="M37" s="124"/>
    </row>
    <row r="38" spans="2:13" x14ac:dyDescent="0.35">
      <c r="B38" s="190"/>
      <c r="C38" s="76" t="s">
        <v>171</v>
      </c>
      <c r="D38" s="74">
        <f>Minacce!$D35</f>
        <v>3</v>
      </c>
      <c r="E38" s="74" t="s">
        <v>109</v>
      </c>
      <c r="F38" s="74" t="s">
        <v>213</v>
      </c>
      <c r="G38" s="74" t="s">
        <v>213</v>
      </c>
      <c r="H38" s="74" t="s">
        <v>213</v>
      </c>
      <c r="I38" s="74" t="s">
        <v>213</v>
      </c>
      <c r="J38" s="74"/>
      <c r="K38" s="74" t="s">
        <v>213</v>
      </c>
      <c r="L38" s="143">
        <f>'Calcolo del rischio'!$AH$81</f>
        <v>24</v>
      </c>
      <c r="M38" s="123"/>
    </row>
    <row r="39" spans="2:13" ht="26.25" x14ac:dyDescent="0.35">
      <c r="B39" s="190"/>
      <c r="C39" s="76" t="s">
        <v>47</v>
      </c>
      <c r="D39" s="74">
        <f>Minacce!$D36</f>
        <v>3</v>
      </c>
      <c r="E39" s="74" t="s">
        <v>109</v>
      </c>
      <c r="F39" s="74" t="s">
        <v>213</v>
      </c>
      <c r="G39" s="74" t="s">
        <v>213</v>
      </c>
      <c r="H39" s="74" t="s">
        <v>213</v>
      </c>
      <c r="I39" s="74" t="s">
        <v>213</v>
      </c>
      <c r="J39" s="74" t="s">
        <v>213</v>
      </c>
      <c r="K39" s="74" t="s">
        <v>213</v>
      </c>
      <c r="L39" s="143">
        <f>'Calcolo del rischio'!$AI$81</f>
        <v>24</v>
      </c>
      <c r="M39" s="123"/>
    </row>
    <row r="40" spans="2:13" ht="26.25" x14ac:dyDescent="0.35">
      <c r="B40" s="190"/>
      <c r="C40" s="76" t="s">
        <v>172</v>
      </c>
      <c r="D40" s="74">
        <f>Minacce!$D37</f>
        <v>2</v>
      </c>
      <c r="E40" s="74" t="s">
        <v>109</v>
      </c>
      <c r="F40" s="74" t="s">
        <v>213</v>
      </c>
      <c r="G40" s="74" t="s">
        <v>213</v>
      </c>
      <c r="H40" s="74" t="s">
        <v>213</v>
      </c>
      <c r="I40" s="74" t="s">
        <v>213</v>
      </c>
      <c r="J40" s="74" t="s">
        <v>213</v>
      </c>
      <c r="K40" s="74" t="s">
        <v>213</v>
      </c>
      <c r="L40" s="143">
        <f>'Calcolo del rischio'!$AJ$81</f>
        <v>4</v>
      </c>
      <c r="M40" s="123"/>
    </row>
    <row r="41" spans="2:13" ht="39.4" x14ac:dyDescent="0.35">
      <c r="B41" s="191"/>
      <c r="C41" s="76" t="s">
        <v>177</v>
      </c>
      <c r="D41" s="74">
        <f>Minacce!$D38</f>
        <v>2</v>
      </c>
      <c r="E41" s="122" t="s">
        <v>178</v>
      </c>
      <c r="F41" s="122" t="s">
        <v>213</v>
      </c>
      <c r="G41" s="122" t="s">
        <v>213</v>
      </c>
      <c r="H41" s="122" t="s">
        <v>213</v>
      </c>
      <c r="I41" s="122" t="s">
        <v>213</v>
      </c>
      <c r="J41" s="122"/>
      <c r="K41" s="122"/>
      <c r="L41" s="143">
        <f>'Calcolo del rischio'!$AK$81</f>
        <v>4</v>
      </c>
      <c r="M41" s="151"/>
    </row>
    <row r="42" spans="2:13" x14ac:dyDescent="0.35">
      <c r="B42" s="183" t="s">
        <v>126</v>
      </c>
      <c r="C42" s="76" t="s">
        <v>48</v>
      </c>
      <c r="D42" s="74">
        <f>Minacce!$D39</f>
        <v>2</v>
      </c>
      <c r="E42" s="74" t="s">
        <v>109</v>
      </c>
      <c r="F42" s="74" t="s">
        <v>213</v>
      </c>
      <c r="G42" s="74" t="s">
        <v>213</v>
      </c>
      <c r="H42" s="74" t="s">
        <v>213</v>
      </c>
      <c r="I42" s="74" t="s">
        <v>213</v>
      </c>
      <c r="J42" s="74" t="s">
        <v>213</v>
      </c>
      <c r="K42" s="74" t="s">
        <v>213</v>
      </c>
      <c r="L42" s="143">
        <f>'Calcolo del rischio'!$AL$81</f>
        <v>4</v>
      </c>
      <c r="M42" s="124"/>
    </row>
    <row r="43" spans="2:13" ht="26.25" x14ac:dyDescent="0.35">
      <c r="B43" s="184"/>
      <c r="C43" s="76" t="s">
        <v>49</v>
      </c>
      <c r="D43" s="74">
        <f>Minacce!$D40</f>
        <v>2</v>
      </c>
      <c r="E43" s="74" t="s">
        <v>109</v>
      </c>
      <c r="F43" s="74" t="s">
        <v>213</v>
      </c>
      <c r="G43" s="74" t="s">
        <v>213</v>
      </c>
      <c r="H43" s="74" t="s">
        <v>213</v>
      </c>
      <c r="I43" s="74" t="s">
        <v>213</v>
      </c>
      <c r="J43" s="74" t="s">
        <v>213</v>
      </c>
      <c r="K43" s="74" t="s">
        <v>213</v>
      </c>
      <c r="L43" s="143">
        <f>'Calcolo del rischio'!$AM$81</f>
        <v>16</v>
      </c>
      <c r="M43" s="123"/>
    </row>
    <row r="44" spans="2:13" ht="26.25" x14ac:dyDescent="0.35">
      <c r="B44" s="184"/>
      <c r="C44" s="76" t="s">
        <v>50</v>
      </c>
      <c r="D44" s="74">
        <f>Minacce!$D41</f>
        <v>2</v>
      </c>
      <c r="E44" s="74" t="s">
        <v>107</v>
      </c>
      <c r="F44" s="74" t="s">
        <v>213</v>
      </c>
      <c r="G44" s="74" t="s">
        <v>213</v>
      </c>
      <c r="H44" s="74"/>
      <c r="I44" s="74"/>
      <c r="J44" s="74"/>
      <c r="K44" s="74"/>
      <c r="L44" s="143">
        <f>'Calcolo del rischio'!$AN$81</f>
        <v>4</v>
      </c>
      <c r="M44" s="123"/>
    </row>
    <row r="45" spans="2:13" ht="26.25" x14ac:dyDescent="0.35">
      <c r="B45" s="184"/>
      <c r="C45" s="76" t="s">
        <v>51</v>
      </c>
      <c r="D45" s="74">
        <f>Minacce!$D42</f>
        <v>2</v>
      </c>
      <c r="E45" s="74" t="s">
        <v>109</v>
      </c>
      <c r="F45" s="74" t="s">
        <v>213</v>
      </c>
      <c r="G45" s="74" t="s">
        <v>213</v>
      </c>
      <c r="H45" s="74" t="s">
        <v>213</v>
      </c>
      <c r="I45" s="74" t="s">
        <v>213</v>
      </c>
      <c r="J45" s="74" t="s">
        <v>213</v>
      </c>
      <c r="K45" s="74" t="s">
        <v>213</v>
      </c>
      <c r="L45" s="143">
        <f>'Calcolo del rischio'!$AO$81</f>
        <v>16</v>
      </c>
      <c r="M45" s="123"/>
    </row>
    <row r="46" spans="2:13" ht="13.5" thickBot="1" x14ac:dyDescent="0.4">
      <c r="B46" s="184"/>
      <c r="C46" s="76" t="s">
        <v>52</v>
      </c>
      <c r="D46" s="74">
        <f>Minacce!$D43</f>
        <v>2</v>
      </c>
      <c r="E46" s="74" t="s">
        <v>109</v>
      </c>
      <c r="F46" s="144"/>
      <c r="G46" s="144"/>
      <c r="H46" s="144" t="s">
        <v>213</v>
      </c>
      <c r="I46" s="144" t="s">
        <v>213</v>
      </c>
      <c r="J46" s="144"/>
      <c r="K46" s="144"/>
      <c r="L46" s="143">
        <f>'Calcolo del rischio'!$AP$81</f>
        <v>16</v>
      </c>
      <c r="M46" s="123"/>
    </row>
  </sheetData>
  <mergeCells count="8">
    <mergeCell ref="B42:B46"/>
    <mergeCell ref="F8:K8"/>
    <mergeCell ref="B10:B14"/>
    <mergeCell ref="B15:B17"/>
    <mergeCell ref="B18:B23"/>
    <mergeCell ref="B25:B30"/>
    <mergeCell ref="B31:B35"/>
    <mergeCell ref="B36:B41"/>
  </mergeCells>
  <conditionalFormatting sqref="L10:L22">
    <cfRule type="cellIs" dxfId="27" priority="57" operator="equal">
      <formula>0</formula>
    </cfRule>
    <cfRule type="cellIs" dxfId="26" priority="58" operator="greaterThan">
      <formula>39</formula>
    </cfRule>
    <cfRule type="cellIs" dxfId="25" priority="59" operator="between">
      <formula>21</formula>
      <formula>40</formula>
    </cfRule>
    <cfRule type="cellIs" dxfId="24" priority="60" operator="lessThan">
      <formula>21</formula>
    </cfRule>
  </conditionalFormatting>
  <conditionalFormatting sqref="L23">
    <cfRule type="cellIs" dxfId="23" priority="45" operator="equal">
      <formula>0</formula>
    </cfRule>
    <cfRule type="cellIs" dxfId="22" priority="46" operator="greaterThan">
      <formula>39</formula>
    </cfRule>
    <cfRule type="cellIs" dxfId="21" priority="47" operator="between">
      <formula>21</formula>
      <formula>40</formula>
    </cfRule>
    <cfRule type="cellIs" dxfId="20" priority="48" operator="lessThan">
      <formula>21</formula>
    </cfRule>
  </conditionalFormatting>
  <conditionalFormatting sqref="L24:L29">
    <cfRule type="cellIs" dxfId="19" priority="41" operator="equal">
      <formula>0</formula>
    </cfRule>
    <cfRule type="cellIs" dxfId="18" priority="42" operator="greaterThan">
      <formula>39</formula>
    </cfRule>
    <cfRule type="cellIs" dxfId="17" priority="43" operator="between">
      <formula>21</formula>
      <formula>40</formula>
    </cfRule>
    <cfRule type="cellIs" dxfId="16" priority="44" operator="lessThan">
      <formula>21</formula>
    </cfRule>
  </conditionalFormatting>
  <conditionalFormatting sqref="L30">
    <cfRule type="cellIs" dxfId="15" priority="37" operator="equal">
      <formula>0</formula>
    </cfRule>
    <cfRule type="cellIs" dxfId="14" priority="38" operator="greaterThan">
      <formula>39</formula>
    </cfRule>
    <cfRule type="cellIs" dxfId="13" priority="39" operator="between">
      <formula>21</formula>
      <formula>40</formula>
    </cfRule>
    <cfRule type="cellIs" dxfId="12" priority="40" operator="lessThan">
      <formula>21</formula>
    </cfRule>
  </conditionalFormatting>
  <conditionalFormatting sqref="L31">
    <cfRule type="cellIs" dxfId="11" priority="33" operator="equal">
      <formula>0</formula>
    </cfRule>
    <cfRule type="cellIs" dxfId="10" priority="34" operator="greaterThan">
      <formula>39</formula>
    </cfRule>
    <cfRule type="cellIs" dxfId="9" priority="35" operator="between">
      <formula>21</formula>
      <formula>40</formula>
    </cfRule>
    <cfRule type="cellIs" dxfId="8" priority="36" operator="lessThan">
      <formula>21</formula>
    </cfRule>
  </conditionalFormatting>
  <conditionalFormatting sqref="L32:L36">
    <cfRule type="cellIs" dxfId="7" priority="29" operator="equal">
      <formula>0</formula>
    </cfRule>
    <cfRule type="cellIs" dxfId="6" priority="30" operator="greaterThan">
      <formula>39</formula>
    </cfRule>
    <cfRule type="cellIs" dxfId="5" priority="31" operator="between">
      <formula>21</formula>
      <formula>40</formula>
    </cfRule>
    <cfRule type="cellIs" dxfId="4" priority="32" operator="lessThan">
      <formula>21</formula>
    </cfRule>
  </conditionalFormatting>
  <conditionalFormatting sqref="L37:L46">
    <cfRule type="cellIs" dxfId="3" priority="25" operator="equal">
      <formula>0</formula>
    </cfRule>
    <cfRule type="cellIs" dxfId="2" priority="26" operator="greaterThan">
      <formula>39</formula>
    </cfRule>
    <cfRule type="cellIs" dxfId="1" priority="27" operator="between">
      <formula>21</formula>
      <formula>40</formula>
    </cfRule>
    <cfRule type="cellIs" dxfId="0" priority="28" operator="lessThan">
      <formula>21</formula>
    </cfRule>
  </conditionalFormatting>
  <pageMargins left="0.55118110236220474" right="0.51181102362204722" top="0.98425196850393704" bottom="0.98425196850393704" header="0.51181102362204722" footer="0.51181102362204722"/>
  <pageSetup paperSize="9" scale="70" fitToHeight="0" orientation="landscape" r:id="rId1"/>
  <headerFooter alignWithMargins="0">
    <oddHeader>&amp;L&amp;F&amp;R&amp;A</oddHeader>
    <oddFooter>&amp;LDocumento riservato per la Direzione, i partecipanti alla valutazione del rischio privacy, consulenti e auditor per la privacy.&amp;RPagina &amp;P di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topLeftCell="B111" workbookViewId="0">
      <selection activeCell="D122" sqref="D122"/>
    </sheetView>
  </sheetViews>
  <sheetFormatPr defaultRowHeight="14.25" x14ac:dyDescent="0.45"/>
  <cols>
    <col min="1" max="1" width="9.06640625" style="176"/>
    <col min="2" max="2" width="35" style="177" customWidth="1"/>
    <col min="3" max="3" width="16.3984375" style="176" customWidth="1"/>
    <col min="4" max="4" width="61" style="177" customWidth="1"/>
    <col min="5" max="5" width="55.59765625" style="177" customWidth="1"/>
    <col min="6" max="16384" width="9.06640625" style="170"/>
  </cols>
  <sheetData>
    <row r="1" spans="1:5" s="20" customFormat="1" ht="23.25" x14ac:dyDescent="0.35">
      <c r="B1" s="73" t="s">
        <v>704</v>
      </c>
      <c r="C1" s="13"/>
      <c r="D1" s="13"/>
      <c r="E1" s="13"/>
    </row>
    <row r="2" spans="1:5" s="20" customFormat="1" ht="13.15" x14ac:dyDescent="0.35">
      <c r="B2" s="20" t="s">
        <v>705</v>
      </c>
      <c r="C2" s="13"/>
      <c r="D2" s="13"/>
      <c r="E2" s="13"/>
    </row>
    <row r="4" spans="1:5" ht="42" x14ac:dyDescent="0.45">
      <c r="A4" s="167" t="s">
        <v>328</v>
      </c>
      <c r="B4" s="168" t="s">
        <v>329</v>
      </c>
      <c r="C4" s="169" t="s">
        <v>330</v>
      </c>
      <c r="D4" s="168" t="s">
        <v>331</v>
      </c>
      <c r="E4" s="168" t="s">
        <v>332</v>
      </c>
    </row>
    <row r="5" spans="1:5" ht="28.5" x14ac:dyDescent="0.45">
      <c r="A5" s="171" t="s">
        <v>333</v>
      </c>
      <c r="B5" s="172" t="s">
        <v>334</v>
      </c>
      <c r="C5" s="173" t="s">
        <v>335</v>
      </c>
      <c r="D5" s="172" t="s">
        <v>336</v>
      </c>
      <c r="E5" s="172" t="s">
        <v>337</v>
      </c>
    </row>
    <row r="6" spans="1:5" ht="28.5" x14ac:dyDescent="0.45">
      <c r="A6" s="171" t="s">
        <v>333</v>
      </c>
      <c r="B6" s="172" t="s">
        <v>334</v>
      </c>
      <c r="C6" s="173" t="s">
        <v>338</v>
      </c>
      <c r="D6" s="172" t="s">
        <v>339</v>
      </c>
      <c r="E6" s="172" t="s">
        <v>337</v>
      </c>
    </row>
    <row r="7" spans="1:5" ht="57" x14ac:dyDescent="0.45">
      <c r="A7" s="174" t="s">
        <v>467</v>
      </c>
      <c r="B7" s="172" t="s">
        <v>334</v>
      </c>
      <c r="C7" s="173" t="s">
        <v>468</v>
      </c>
      <c r="D7" s="172" t="s">
        <v>469</v>
      </c>
      <c r="E7" s="172" t="s">
        <v>337</v>
      </c>
    </row>
    <row r="8" spans="1:5" ht="57" x14ac:dyDescent="0.45">
      <c r="A8" s="174" t="s">
        <v>467</v>
      </c>
      <c r="B8" s="172" t="s">
        <v>334</v>
      </c>
      <c r="C8" s="173" t="s">
        <v>470</v>
      </c>
      <c r="D8" s="172" t="s">
        <v>471</v>
      </c>
      <c r="E8" s="172" t="s">
        <v>337</v>
      </c>
    </row>
    <row r="9" spans="1:5" ht="42.75" x14ac:dyDescent="0.45">
      <c r="A9" s="174" t="s">
        <v>467</v>
      </c>
      <c r="B9" s="172" t="s">
        <v>334</v>
      </c>
      <c r="C9" s="173" t="s">
        <v>472</v>
      </c>
      <c r="D9" s="172" t="s">
        <v>473</v>
      </c>
      <c r="E9" s="172" t="s">
        <v>337</v>
      </c>
    </row>
    <row r="10" spans="1:5" ht="28.5" x14ac:dyDescent="0.45">
      <c r="A10" s="175" t="s">
        <v>564</v>
      </c>
      <c r="B10" s="172" t="s">
        <v>334</v>
      </c>
      <c r="C10" s="173" t="s">
        <v>565</v>
      </c>
      <c r="D10" s="172" t="s">
        <v>566</v>
      </c>
      <c r="E10" s="172" t="s">
        <v>337</v>
      </c>
    </row>
    <row r="11" spans="1:5" ht="28.5" x14ac:dyDescent="0.45">
      <c r="A11" s="171" t="s">
        <v>333</v>
      </c>
      <c r="B11" s="172" t="s">
        <v>340</v>
      </c>
      <c r="C11" s="173" t="s">
        <v>341</v>
      </c>
      <c r="D11" s="172" t="s">
        <v>342</v>
      </c>
      <c r="E11" s="172" t="s">
        <v>343</v>
      </c>
    </row>
    <row r="12" spans="1:5" ht="42.75" x14ac:dyDescent="0.45">
      <c r="A12" s="171" t="s">
        <v>333</v>
      </c>
      <c r="B12" s="172" t="s">
        <v>340</v>
      </c>
      <c r="C12" s="173" t="s">
        <v>344</v>
      </c>
      <c r="D12" s="172" t="s">
        <v>345</v>
      </c>
      <c r="E12" s="172" t="s">
        <v>343</v>
      </c>
    </row>
    <row r="13" spans="1:5" ht="28.5" x14ac:dyDescent="0.45">
      <c r="A13" s="174" t="s">
        <v>467</v>
      </c>
      <c r="B13" s="172" t="s">
        <v>340</v>
      </c>
      <c r="C13" s="173" t="s">
        <v>474</v>
      </c>
      <c r="D13" s="172" t="s">
        <v>475</v>
      </c>
      <c r="E13" s="172" t="s">
        <v>343</v>
      </c>
    </row>
    <row r="14" spans="1:5" ht="42.75" x14ac:dyDescent="0.45">
      <c r="A14" s="175" t="s">
        <v>564</v>
      </c>
      <c r="B14" s="172" t="s">
        <v>340</v>
      </c>
      <c r="C14" s="173" t="s">
        <v>567</v>
      </c>
      <c r="D14" s="172" t="s">
        <v>568</v>
      </c>
      <c r="E14" s="172" t="s">
        <v>343</v>
      </c>
    </row>
    <row r="15" spans="1:5" ht="57" x14ac:dyDescent="0.45">
      <c r="A15" s="175" t="s">
        <v>564</v>
      </c>
      <c r="B15" s="172" t="s">
        <v>340</v>
      </c>
      <c r="C15" s="173" t="s">
        <v>569</v>
      </c>
      <c r="D15" s="172" t="s">
        <v>570</v>
      </c>
      <c r="E15" s="172" t="s">
        <v>343</v>
      </c>
    </row>
    <row r="16" spans="1:5" ht="28.5" x14ac:dyDescent="0.45">
      <c r="A16" s="171" t="s">
        <v>333</v>
      </c>
      <c r="B16" s="172" t="s">
        <v>346</v>
      </c>
      <c r="C16" s="173" t="s">
        <v>347</v>
      </c>
      <c r="D16" s="172" t="s">
        <v>348</v>
      </c>
      <c r="E16" s="172" t="s">
        <v>349</v>
      </c>
    </row>
    <row r="17" spans="1:5" ht="57" x14ac:dyDescent="0.45">
      <c r="A17" s="174" t="s">
        <v>467</v>
      </c>
      <c r="B17" s="172" t="s">
        <v>346</v>
      </c>
      <c r="C17" s="173" t="s">
        <v>476</v>
      </c>
      <c r="D17" s="172" t="s">
        <v>477</v>
      </c>
      <c r="E17" s="172" t="s">
        <v>349</v>
      </c>
    </row>
    <row r="18" spans="1:5" ht="42.75" x14ac:dyDescent="0.45">
      <c r="A18" s="174" t="s">
        <v>467</v>
      </c>
      <c r="B18" s="172" t="s">
        <v>346</v>
      </c>
      <c r="C18" s="173" t="s">
        <v>478</v>
      </c>
      <c r="D18" s="172" t="s">
        <v>479</v>
      </c>
      <c r="E18" s="172" t="s">
        <v>349</v>
      </c>
    </row>
    <row r="19" spans="1:5" ht="28.5" x14ac:dyDescent="0.45">
      <c r="A19" s="175" t="s">
        <v>564</v>
      </c>
      <c r="B19" s="172" t="s">
        <v>346</v>
      </c>
      <c r="C19" s="173" t="s">
        <v>571</v>
      </c>
      <c r="D19" s="172" t="s">
        <v>572</v>
      </c>
      <c r="E19" s="172" t="s">
        <v>349</v>
      </c>
    </row>
    <row r="20" spans="1:5" ht="85.5" x14ac:dyDescent="0.45">
      <c r="A20" s="171" t="s">
        <v>333</v>
      </c>
      <c r="B20" s="172" t="s">
        <v>350</v>
      </c>
      <c r="C20" s="173" t="s">
        <v>351</v>
      </c>
      <c r="D20" s="172" t="s">
        <v>352</v>
      </c>
      <c r="E20" s="172" t="s">
        <v>353</v>
      </c>
    </row>
    <row r="21" spans="1:5" x14ac:dyDescent="0.45">
      <c r="A21" s="171" t="s">
        <v>333</v>
      </c>
      <c r="B21" s="172" t="s">
        <v>350</v>
      </c>
      <c r="C21" s="173" t="s">
        <v>354</v>
      </c>
      <c r="D21" s="172" t="s">
        <v>355</v>
      </c>
      <c r="E21" s="172" t="s">
        <v>353</v>
      </c>
    </row>
    <row r="22" spans="1:5" ht="28.5" x14ac:dyDescent="0.45">
      <c r="A22" s="174" t="s">
        <v>467</v>
      </c>
      <c r="B22" s="172" t="s">
        <v>350</v>
      </c>
      <c r="C22" s="173" t="s">
        <v>480</v>
      </c>
      <c r="D22" s="172" t="s">
        <v>481</v>
      </c>
      <c r="E22" s="172" t="s">
        <v>353</v>
      </c>
    </row>
    <row r="23" spans="1:5" x14ac:dyDescent="0.45">
      <c r="A23" s="175" t="s">
        <v>564</v>
      </c>
      <c r="B23" s="172" t="s">
        <v>350</v>
      </c>
      <c r="C23" s="173" t="s">
        <v>573</v>
      </c>
      <c r="D23" s="172" t="s">
        <v>574</v>
      </c>
      <c r="E23" s="172" t="s">
        <v>353</v>
      </c>
    </row>
    <row r="24" spans="1:5" ht="42.75" x14ac:dyDescent="0.45">
      <c r="A24" s="171" t="s">
        <v>333</v>
      </c>
      <c r="B24" s="172" t="s">
        <v>356</v>
      </c>
      <c r="C24" s="173" t="s">
        <v>357</v>
      </c>
      <c r="D24" s="172" t="s">
        <v>358</v>
      </c>
      <c r="E24" s="172" t="s">
        <v>359</v>
      </c>
    </row>
    <row r="25" spans="1:5" ht="71.25" x14ac:dyDescent="0.45">
      <c r="A25" s="171" t="s">
        <v>333</v>
      </c>
      <c r="B25" s="172" t="s">
        <v>356</v>
      </c>
      <c r="C25" s="173" t="s">
        <v>360</v>
      </c>
      <c r="D25" s="172" t="s">
        <v>361</v>
      </c>
      <c r="E25" s="172" t="s">
        <v>359</v>
      </c>
    </row>
    <row r="26" spans="1:5" ht="57" x14ac:dyDescent="0.45">
      <c r="A26" s="174" t="s">
        <v>467</v>
      </c>
      <c r="B26" s="172" t="s">
        <v>356</v>
      </c>
      <c r="C26" s="173" t="s">
        <v>482</v>
      </c>
      <c r="D26" s="172" t="s">
        <v>483</v>
      </c>
      <c r="E26" s="172" t="s">
        <v>359</v>
      </c>
    </row>
    <row r="27" spans="1:5" ht="85.5" x14ac:dyDescent="0.45">
      <c r="A27" s="171" t="s">
        <v>333</v>
      </c>
      <c r="B27" s="172" t="s">
        <v>362</v>
      </c>
      <c r="C27" s="173" t="s">
        <v>363</v>
      </c>
      <c r="D27" s="172" t="s">
        <v>364</v>
      </c>
      <c r="E27" s="172" t="s">
        <v>365</v>
      </c>
    </row>
    <row r="28" spans="1:5" ht="28.5" x14ac:dyDescent="0.45">
      <c r="A28" s="171" t="s">
        <v>333</v>
      </c>
      <c r="B28" s="172" t="s">
        <v>362</v>
      </c>
      <c r="C28" s="173" t="s">
        <v>366</v>
      </c>
      <c r="D28" s="172" t="s">
        <v>367</v>
      </c>
      <c r="E28" s="172" t="s">
        <v>365</v>
      </c>
    </row>
    <row r="29" spans="1:5" ht="42.75" x14ac:dyDescent="0.45">
      <c r="A29" s="171" t="s">
        <v>333</v>
      </c>
      <c r="B29" s="172" t="s">
        <v>362</v>
      </c>
      <c r="C29" s="173" t="s">
        <v>368</v>
      </c>
      <c r="D29" s="172" t="s">
        <v>369</v>
      </c>
      <c r="E29" s="172" t="s">
        <v>365</v>
      </c>
    </row>
    <row r="30" spans="1:5" ht="28.5" x14ac:dyDescent="0.45">
      <c r="A30" s="174" t="s">
        <v>467</v>
      </c>
      <c r="B30" s="172" t="s">
        <v>362</v>
      </c>
      <c r="C30" s="173" t="s">
        <v>484</v>
      </c>
      <c r="D30" s="172" t="s">
        <v>485</v>
      </c>
      <c r="E30" s="172" t="s">
        <v>365</v>
      </c>
    </row>
    <row r="31" spans="1:5" ht="42.75" x14ac:dyDescent="0.45">
      <c r="A31" s="175" t="s">
        <v>564</v>
      </c>
      <c r="B31" s="172" t="s">
        <v>362</v>
      </c>
      <c r="C31" s="173" t="s">
        <v>575</v>
      </c>
      <c r="D31" s="172" t="s">
        <v>576</v>
      </c>
      <c r="E31" s="172" t="s">
        <v>365</v>
      </c>
    </row>
    <row r="32" spans="1:5" ht="28.5" x14ac:dyDescent="0.45">
      <c r="A32" s="171" t="s">
        <v>333</v>
      </c>
      <c r="B32" s="172" t="s">
        <v>370</v>
      </c>
      <c r="C32" s="173" t="s">
        <v>371</v>
      </c>
      <c r="D32" s="172" t="s">
        <v>372</v>
      </c>
      <c r="E32" s="172" t="s">
        <v>373</v>
      </c>
    </row>
    <row r="33" spans="1:5" ht="57" x14ac:dyDescent="0.45">
      <c r="A33" s="171" t="s">
        <v>333</v>
      </c>
      <c r="B33" s="172" t="s">
        <v>370</v>
      </c>
      <c r="C33" s="173" t="s">
        <v>374</v>
      </c>
      <c r="D33" s="172" t="s">
        <v>375</v>
      </c>
      <c r="E33" s="172" t="s">
        <v>373</v>
      </c>
    </row>
    <row r="34" spans="1:5" ht="28.5" x14ac:dyDescent="0.45">
      <c r="A34" s="174" t="s">
        <v>467</v>
      </c>
      <c r="B34" s="172" t="s">
        <v>370</v>
      </c>
      <c r="C34" s="173" t="s">
        <v>486</v>
      </c>
      <c r="D34" s="172" t="s">
        <v>487</v>
      </c>
      <c r="E34" s="172" t="s">
        <v>373</v>
      </c>
    </row>
    <row r="35" spans="1:5" ht="28.5" x14ac:dyDescent="0.45">
      <c r="A35" s="175" t="s">
        <v>564</v>
      </c>
      <c r="B35" s="172" t="s">
        <v>370</v>
      </c>
      <c r="C35" s="173" t="s">
        <v>577</v>
      </c>
      <c r="D35" s="172" t="s">
        <v>578</v>
      </c>
      <c r="E35" s="172" t="s">
        <v>373</v>
      </c>
    </row>
    <row r="36" spans="1:5" ht="57" x14ac:dyDescent="0.45">
      <c r="A36" s="171" t="s">
        <v>333</v>
      </c>
      <c r="B36" s="172" t="s">
        <v>376</v>
      </c>
      <c r="C36" s="173" t="s">
        <v>377</v>
      </c>
      <c r="D36" s="172" t="s">
        <v>378</v>
      </c>
      <c r="E36" s="172" t="s">
        <v>379</v>
      </c>
    </row>
    <row r="37" spans="1:5" ht="28.5" x14ac:dyDescent="0.45">
      <c r="A37" s="174" t="s">
        <v>467</v>
      </c>
      <c r="B37" s="172" t="s">
        <v>376</v>
      </c>
      <c r="C37" s="173" t="s">
        <v>488</v>
      </c>
      <c r="D37" s="172" t="s">
        <v>489</v>
      </c>
      <c r="E37" s="172" t="s">
        <v>490</v>
      </c>
    </row>
    <row r="38" spans="1:5" ht="28.5" x14ac:dyDescent="0.45">
      <c r="A38" s="174" t="s">
        <v>467</v>
      </c>
      <c r="B38" s="172" t="s">
        <v>376</v>
      </c>
      <c r="C38" s="173" t="s">
        <v>491</v>
      </c>
      <c r="D38" s="182" t="s">
        <v>492</v>
      </c>
      <c r="E38" s="172" t="s">
        <v>490</v>
      </c>
    </row>
    <row r="39" spans="1:5" ht="42.75" x14ac:dyDescent="0.45">
      <c r="A39" s="175" t="s">
        <v>564</v>
      </c>
      <c r="B39" s="172" t="s">
        <v>376</v>
      </c>
      <c r="C39" s="173" t="s">
        <v>579</v>
      </c>
      <c r="D39" s="182" t="s">
        <v>580</v>
      </c>
      <c r="E39" s="172" t="s">
        <v>490</v>
      </c>
    </row>
    <row r="40" spans="1:5" ht="28.5" x14ac:dyDescent="0.45">
      <c r="A40" s="175" t="s">
        <v>564</v>
      </c>
      <c r="B40" s="172" t="s">
        <v>376</v>
      </c>
      <c r="C40" s="173" t="s">
        <v>581</v>
      </c>
      <c r="D40" s="172" t="s">
        <v>582</v>
      </c>
      <c r="E40" s="172" t="s">
        <v>490</v>
      </c>
    </row>
    <row r="41" spans="1:5" ht="57" x14ac:dyDescent="0.45">
      <c r="A41" s="171" t="s">
        <v>333</v>
      </c>
      <c r="B41" s="172" t="s">
        <v>380</v>
      </c>
      <c r="C41" s="173" t="s">
        <v>381</v>
      </c>
      <c r="D41" s="172" t="s">
        <v>382</v>
      </c>
      <c r="E41" s="172" t="s">
        <v>383</v>
      </c>
    </row>
    <row r="42" spans="1:5" ht="42.75" x14ac:dyDescent="0.45">
      <c r="A42" s="174" t="s">
        <v>467</v>
      </c>
      <c r="B42" s="172" t="s">
        <v>380</v>
      </c>
      <c r="C42" s="173" t="s">
        <v>493</v>
      </c>
      <c r="D42" s="172" t="s">
        <v>494</v>
      </c>
      <c r="E42" s="172" t="s">
        <v>383</v>
      </c>
    </row>
    <row r="43" spans="1:5" ht="42.75" x14ac:dyDescent="0.45">
      <c r="A43" s="175" t="s">
        <v>564</v>
      </c>
      <c r="B43" s="172" t="s">
        <v>380</v>
      </c>
      <c r="C43" s="173" t="s">
        <v>583</v>
      </c>
      <c r="D43" s="172" t="s">
        <v>584</v>
      </c>
      <c r="E43" s="172" t="s">
        <v>383</v>
      </c>
    </row>
    <row r="44" spans="1:5" ht="71.25" x14ac:dyDescent="0.45">
      <c r="A44" s="171" t="s">
        <v>333</v>
      </c>
      <c r="B44" s="172" t="s">
        <v>384</v>
      </c>
      <c r="C44" s="173" t="s">
        <v>385</v>
      </c>
      <c r="D44" s="172" t="s">
        <v>386</v>
      </c>
      <c r="E44" s="172" t="s">
        <v>387</v>
      </c>
    </row>
    <row r="45" spans="1:5" ht="42.75" x14ac:dyDescent="0.45">
      <c r="A45" s="174" t="s">
        <v>467</v>
      </c>
      <c r="B45" s="172" t="s">
        <v>384</v>
      </c>
      <c r="C45" s="173" t="s">
        <v>495</v>
      </c>
      <c r="D45" s="182" t="s">
        <v>744</v>
      </c>
      <c r="E45" s="172" t="s">
        <v>496</v>
      </c>
    </row>
    <row r="46" spans="1:5" ht="28.5" x14ac:dyDescent="0.45">
      <c r="A46" s="175" t="s">
        <v>564</v>
      </c>
      <c r="B46" s="172" t="s">
        <v>384</v>
      </c>
      <c r="C46" s="173" t="s">
        <v>585</v>
      </c>
      <c r="D46" s="172" t="s">
        <v>586</v>
      </c>
      <c r="E46" s="172" t="s">
        <v>387</v>
      </c>
    </row>
    <row r="47" spans="1:5" ht="42.75" x14ac:dyDescent="0.45">
      <c r="A47" s="171" t="s">
        <v>333</v>
      </c>
      <c r="B47" s="172" t="s">
        <v>388</v>
      </c>
      <c r="C47" s="173" t="s">
        <v>389</v>
      </c>
      <c r="D47" s="172" t="s">
        <v>390</v>
      </c>
      <c r="E47" s="172" t="s">
        <v>391</v>
      </c>
    </row>
    <row r="48" spans="1:5" ht="42.75" x14ac:dyDescent="0.45">
      <c r="A48" s="171" t="s">
        <v>333</v>
      </c>
      <c r="B48" s="172" t="s">
        <v>388</v>
      </c>
      <c r="C48" s="173" t="s">
        <v>392</v>
      </c>
      <c r="D48" s="172" t="s">
        <v>393</v>
      </c>
      <c r="E48" s="172" t="s">
        <v>391</v>
      </c>
    </row>
    <row r="49" spans="1:5" ht="57" x14ac:dyDescent="0.45">
      <c r="A49" s="171" t="s">
        <v>333</v>
      </c>
      <c r="B49" s="172" t="s">
        <v>388</v>
      </c>
      <c r="C49" s="173" t="s">
        <v>394</v>
      </c>
      <c r="D49" s="172" t="s">
        <v>395</v>
      </c>
      <c r="E49" s="172" t="s">
        <v>391</v>
      </c>
    </row>
    <row r="50" spans="1:5" ht="42.75" x14ac:dyDescent="0.45">
      <c r="A50" s="171" t="s">
        <v>333</v>
      </c>
      <c r="B50" s="172" t="s">
        <v>388</v>
      </c>
      <c r="C50" s="173" t="s">
        <v>396</v>
      </c>
      <c r="D50" s="172" t="s">
        <v>397</v>
      </c>
      <c r="E50" s="172" t="s">
        <v>391</v>
      </c>
    </row>
    <row r="51" spans="1:5" ht="42.75" x14ac:dyDescent="0.45">
      <c r="A51" s="174" t="s">
        <v>467</v>
      </c>
      <c r="B51" s="172" t="s">
        <v>388</v>
      </c>
      <c r="C51" s="173" t="s">
        <v>497</v>
      </c>
      <c r="D51" s="172" t="s">
        <v>498</v>
      </c>
      <c r="E51" s="172" t="s">
        <v>391</v>
      </c>
    </row>
    <row r="52" spans="1:5" x14ac:dyDescent="0.45">
      <c r="A52" s="174" t="s">
        <v>467</v>
      </c>
      <c r="B52" s="172" t="s">
        <v>388</v>
      </c>
      <c r="C52" s="173" t="s">
        <v>499</v>
      </c>
      <c r="D52" s="172" t="s">
        <v>500</v>
      </c>
      <c r="E52" s="172" t="s">
        <v>391</v>
      </c>
    </row>
    <row r="53" spans="1:5" ht="42.75" x14ac:dyDescent="0.45">
      <c r="A53" s="175" t="s">
        <v>564</v>
      </c>
      <c r="B53" s="172" t="s">
        <v>388</v>
      </c>
      <c r="C53" s="173" t="s">
        <v>587</v>
      </c>
      <c r="D53" s="172" t="s">
        <v>588</v>
      </c>
      <c r="E53" s="172" t="s">
        <v>391</v>
      </c>
    </row>
    <row r="54" spans="1:5" ht="28.5" x14ac:dyDescent="0.45">
      <c r="A54" s="175" t="s">
        <v>564</v>
      </c>
      <c r="B54" s="172" t="s">
        <v>388</v>
      </c>
      <c r="C54" s="173" t="s">
        <v>589</v>
      </c>
      <c r="D54" s="172" t="s">
        <v>590</v>
      </c>
      <c r="E54" s="172" t="s">
        <v>391</v>
      </c>
    </row>
    <row r="55" spans="1:5" ht="42.75" x14ac:dyDescent="0.45">
      <c r="A55" s="171" t="s">
        <v>333</v>
      </c>
      <c r="B55" s="172" t="s">
        <v>398</v>
      </c>
      <c r="C55" s="173" t="s">
        <v>399</v>
      </c>
      <c r="D55" s="172" t="s">
        <v>400</v>
      </c>
      <c r="E55" s="172" t="s">
        <v>401</v>
      </c>
    </row>
    <row r="56" spans="1:5" ht="42.75" x14ac:dyDescent="0.45">
      <c r="A56" s="171" t="s">
        <v>333</v>
      </c>
      <c r="B56" s="172" t="s">
        <v>398</v>
      </c>
      <c r="C56" s="173" t="s">
        <v>402</v>
      </c>
      <c r="D56" s="172" t="s">
        <v>403</v>
      </c>
      <c r="E56" s="172" t="s">
        <v>401</v>
      </c>
    </row>
    <row r="57" spans="1:5" ht="28.5" x14ac:dyDescent="0.45">
      <c r="A57" s="174" t="s">
        <v>467</v>
      </c>
      <c r="B57" s="172" t="s">
        <v>398</v>
      </c>
      <c r="C57" s="173" t="s">
        <v>501</v>
      </c>
      <c r="D57" s="172" t="s">
        <v>502</v>
      </c>
      <c r="E57" s="172" t="s">
        <v>401</v>
      </c>
    </row>
    <row r="58" spans="1:5" ht="42.75" x14ac:dyDescent="0.45">
      <c r="A58" s="174" t="s">
        <v>467</v>
      </c>
      <c r="B58" s="172" t="s">
        <v>398</v>
      </c>
      <c r="C58" s="173" t="s">
        <v>503</v>
      </c>
      <c r="D58" s="172" t="s">
        <v>504</v>
      </c>
      <c r="E58" s="172" t="s">
        <v>401</v>
      </c>
    </row>
    <row r="59" spans="1:5" ht="28.5" x14ac:dyDescent="0.45">
      <c r="A59" s="174" t="s">
        <v>467</v>
      </c>
      <c r="B59" s="172" t="s">
        <v>398</v>
      </c>
      <c r="C59" s="173" t="s">
        <v>505</v>
      </c>
      <c r="D59" s="172" t="s">
        <v>506</v>
      </c>
      <c r="E59" s="172" t="s">
        <v>401</v>
      </c>
    </row>
    <row r="60" spans="1:5" ht="28.5" x14ac:dyDescent="0.45">
      <c r="A60" s="171" t="s">
        <v>333</v>
      </c>
      <c r="B60" s="172" t="s">
        <v>404</v>
      </c>
      <c r="C60" s="173" t="s">
        <v>405</v>
      </c>
      <c r="D60" s="172" t="s">
        <v>406</v>
      </c>
      <c r="E60" s="172" t="s">
        <v>407</v>
      </c>
    </row>
    <row r="61" spans="1:5" ht="42.75" x14ac:dyDescent="0.45">
      <c r="A61" s="171" t="s">
        <v>333</v>
      </c>
      <c r="B61" s="172" t="s">
        <v>404</v>
      </c>
      <c r="C61" s="173" t="s">
        <v>408</v>
      </c>
      <c r="D61" s="172" t="s">
        <v>409</v>
      </c>
      <c r="E61" s="172" t="s">
        <v>407</v>
      </c>
    </row>
    <row r="62" spans="1:5" ht="28.5" x14ac:dyDescent="0.45">
      <c r="A62" s="174" t="s">
        <v>467</v>
      </c>
      <c r="B62" s="172" t="s">
        <v>404</v>
      </c>
      <c r="C62" s="173" t="s">
        <v>507</v>
      </c>
      <c r="D62" s="172" t="s">
        <v>508</v>
      </c>
      <c r="E62" s="172" t="s">
        <v>407</v>
      </c>
    </row>
    <row r="63" spans="1:5" x14ac:dyDescent="0.45">
      <c r="A63" s="174" t="s">
        <v>467</v>
      </c>
      <c r="B63" s="172" t="s">
        <v>404</v>
      </c>
      <c r="C63" s="173" t="s">
        <v>509</v>
      </c>
      <c r="D63" s="172" t="s">
        <v>510</v>
      </c>
      <c r="E63" s="172" t="s">
        <v>407</v>
      </c>
    </row>
    <row r="64" spans="1:5" ht="42.75" x14ac:dyDescent="0.45">
      <c r="A64" s="174" t="s">
        <v>467</v>
      </c>
      <c r="B64" s="172" t="s">
        <v>404</v>
      </c>
      <c r="C64" s="173" t="s">
        <v>511</v>
      </c>
      <c r="D64" s="172" t="s">
        <v>512</v>
      </c>
      <c r="E64" s="172" t="s">
        <v>407</v>
      </c>
    </row>
    <row r="65" spans="1:5" ht="42.75" x14ac:dyDescent="0.45">
      <c r="A65" s="175" t="s">
        <v>564</v>
      </c>
      <c r="B65" s="172" t="s">
        <v>404</v>
      </c>
      <c r="C65" s="173" t="s">
        <v>591</v>
      </c>
      <c r="D65" s="182" t="s">
        <v>592</v>
      </c>
      <c r="E65" s="172" t="s">
        <v>407</v>
      </c>
    </row>
    <row r="66" spans="1:5" x14ac:dyDescent="0.45">
      <c r="A66" s="171" t="s">
        <v>333</v>
      </c>
      <c r="B66" s="172" t="s">
        <v>410</v>
      </c>
      <c r="C66" s="173" t="s">
        <v>411</v>
      </c>
      <c r="D66" s="172" t="s">
        <v>412</v>
      </c>
      <c r="E66" s="172" t="s">
        <v>413</v>
      </c>
    </row>
    <row r="67" spans="1:5" ht="28.5" x14ac:dyDescent="0.45">
      <c r="A67" s="171" t="s">
        <v>333</v>
      </c>
      <c r="B67" s="172" t="s">
        <v>410</v>
      </c>
      <c r="C67" s="173" t="s">
        <v>414</v>
      </c>
      <c r="D67" s="172" t="s">
        <v>415</v>
      </c>
      <c r="E67" s="172" t="s">
        <v>413</v>
      </c>
    </row>
    <row r="68" spans="1:5" ht="28.5" x14ac:dyDescent="0.45">
      <c r="A68" s="171" t="s">
        <v>333</v>
      </c>
      <c r="B68" s="172" t="s">
        <v>410</v>
      </c>
      <c r="C68" s="173" t="s">
        <v>416</v>
      </c>
      <c r="D68" s="172" t="s">
        <v>417</v>
      </c>
      <c r="E68" s="172" t="s">
        <v>413</v>
      </c>
    </row>
    <row r="69" spans="1:5" ht="28.5" x14ac:dyDescent="0.45">
      <c r="A69" s="171" t="s">
        <v>333</v>
      </c>
      <c r="B69" s="172" t="s">
        <v>410</v>
      </c>
      <c r="C69" s="173" t="s">
        <v>418</v>
      </c>
      <c r="D69" s="172" t="s">
        <v>419</v>
      </c>
      <c r="E69" s="172" t="s">
        <v>413</v>
      </c>
    </row>
    <row r="70" spans="1:5" ht="28.5" x14ac:dyDescent="0.45">
      <c r="A70" s="171" t="s">
        <v>333</v>
      </c>
      <c r="B70" s="172" t="s">
        <v>410</v>
      </c>
      <c r="C70" s="173" t="s">
        <v>420</v>
      </c>
      <c r="D70" s="172" t="s">
        <v>421</v>
      </c>
      <c r="E70" s="172" t="s">
        <v>413</v>
      </c>
    </row>
    <row r="71" spans="1:5" ht="28.5" x14ac:dyDescent="0.45">
      <c r="A71" s="174" t="s">
        <v>467</v>
      </c>
      <c r="B71" s="172" t="s">
        <v>410</v>
      </c>
      <c r="C71" s="173" t="s">
        <v>513</v>
      </c>
      <c r="D71" s="172" t="s">
        <v>514</v>
      </c>
      <c r="E71" s="172" t="s">
        <v>413</v>
      </c>
    </row>
    <row r="72" spans="1:5" ht="28.5" x14ac:dyDescent="0.45">
      <c r="A72" s="175" t="s">
        <v>564</v>
      </c>
      <c r="B72" s="172" t="s">
        <v>410</v>
      </c>
      <c r="C72" s="173" t="s">
        <v>593</v>
      </c>
      <c r="D72" s="172" t="s">
        <v>594</v>
      </c>
      <c r="E72" s="172" t="s">
        <v>413</v>
      </c>
    </row>
    <row r="73" spans="1:5" ht="57" x14ac:dyDescent="0.45">
      <c r="A73" s="175" t="s">
        <v>564</v>
      </c>
      <c r="B73" s="172" t="s">
        <v>410</v>
      </c>
      <c r="C73" s="173" t="s">
        <v>595</v>
      </c>
      <c r="D73" s="182" t="s">
        <v>596</v>
      </c>
      <c r="E73" s="172" t="s">
        <v>413</v>
      </c>
    </row>
    <row r="74" spans="1:5" ht="28.5" x14ac:dyDescent="0.45">
      <c r="A74" s="175" t="s">
        <v>564</v>
      </c>
      <c r="B74" s="172" t="s">
        <v>410</v>
      </c>
      <c r="C74" s="173" t="s">
        <v>597</v>
      </c>
      <c r="D74" s="172" t="s">
        <v>598</v>
      </c>
      <c r="E74" s="172" t="s">
        <v>413</v>
      </c>
    </row>
    <row r="75" spans="1:5" ht="28.5" x14ac:dyDescent="0.45">
      <c r="A75" s="171" t="s">
        <v>333</v>
      </c>
      <c r="B75" s="172" t="s">
        <v>422</v>
      </c>
      <c r="C75" s="173" t="s">
        <v>423</v>
      </c>
      <c r="D75" s="172" t="s">
        <v>424</v>
      </c>
      <c r="E75" s="172" t="s">
        <v>425</v>
      </c>
    </row>
    <row r="76" spans="1:5" ht="28.5" x14ac:dyDescent="0.45">
      <c r="A76" s="174" t="s">
        <v>467</v>
      </c>
      <c r="B76" s="172" t="s">
        <v>422</v>
      </c>
      <c r="C76" s="173" t="s">
        <v>515</v>
      </c>
      <c r="D76" s="172" t="s">
        <v>516</v>
      </c>
      <c r="E76" s="172" t="s">
        <v>425</v>
      </c>
    </row>
    <row r="77" spans="1:5" ht="57" x14ac:dyDescent="0.45">
      <c r="A77" s="174" t="s">
        <v>467</v>
      </c>
      <c r="B77" s="172" t="s">
        <v>422</v>
      </c>
      <c r="C77" s="173" t="s">
        <v>517</v>
      </c>
      <c r="D77" s="172" t="s">
        <v>518</v>
      </c>
      <c r="E77" s="172" t="s">
        <v>425</v>
      </c>
    </row>
    <row r="78" spans="1:5" ht="28.5" x14ac:dyDescent="0.45">
      <c r="A78" s="174" t="s">
        <v>467</v>
      </c>
      <c r="B78" s="172" t="s">
        <v>422</v>
      </c>
      <c r="C78" s="173" t="s">
        <v>519</v>
      </c>
      <c r="D78" s="172" t="s">
        <v>520</v>
      </c>
      <c r="E78" s="172" t="s">
        <v>425</v>
      </c>
    </row>
    <row r="79" spans="1:5" ht="28.5" x14ac:dyDescent="0.45">
      <c r="A79" s="175" t="s">
        <v>564</v>
      </c>
      <c r="B79" s="172" t="s">
        <v>422</v>
      </c>
      <c r="C79" s="173" t="s">
        <v>599</v>
      </c>
      <c r="D79" s="172" t="s">
        <v>600</v>
      </c>
      <c r="E79" s="172" t="s">
        <v>425</v>
      </c>
    </row>
    <row r="80" spans="1:5" ht="28.5" x14ac:dyDescent="0.45">
      <c r="A80" s="175" t="s">
        <v>564</v>
      </c>
      <c r="B80" s="172" t="s">
        <v>422</v>
      </c>
      <c r="C80" s="173" t="s">
        <v>601</v>
      </c>
      <c r="D80" s="172" t="s">
        <v>602</v>
      </c>
      <c r="E80" s="172" t="s">
        <v>425</v>
      </c>
    </row>
    <row r="81" spans="1:5" ht="42.75" x14ac:dyDescent="0.45">
      <c r="A81" s="175" t="s">
        <v>564</v>
      </c>
      <c r="B81" s="172" t="s">
        <v>422</v>
      </c>
      <c r="C81" s="173" t="s">
        <v>603</v>
      </c>
      <c r="D81" s="172" t="s">
        <v>604</v>
      </c>
      <c r="E81" s="172" t="s">
        <v>425</v>
      </c>
    </row>
    <row r="82" spans="1:5" ht="28.5" x14ac:dyDescent="0.45">
      <c r="A82" s="171" t="s">
        <v>333</v>
      </c>
      <c r="B82" s="172" t="s">
        <v>426</v>
      </c>
      <c r="C82" s="173" t="s">
        <v>427</v>
      </c>
      <c r="D82" s="172" t="s">
        <v>428</v>
      </c>
      <c r="E82" s="172" t="s">
        <v>429</v>
      </c>
    </row>
    <row r="83" spans="1:5" ht="42.75" x14ac:dyDescent="0.45">
      <c r="A83" s="171" t="s">
        <v>333</v>
      </c>
      <c r="B83" s="172" t="s">
        <v>426</v>
      </c>
      <c r="C83" s="173" t="s">
        <v>430</v>
      </c>
      <c r="D83" s="172" t="s">
        <v>431</v>
      </c>
      <c r="E83" s="172" t="s">
        <v>429</v>
      </c>
    </row>
    <row r="84" spans="1:5" x14ac:dyDescent="0.45">
      <c r="A84" s="171" t="s">
        <v>333</v>
      </c>
      <c r="B84" s="172" t="s">
        <v>426</v>
      </c>
      <c r="C84" s="173" t="s">
        <v>432</v>
      </c>
      <c r="D84" s="172" t="s">
        <v>433</v>
      </c>
      <c r="E84" s="172" t="s">
        <v>429</v>
      </c>
    </row>
    <row r="85" spans="1:5" x14ac:dyDescent="0.45">
      <c r="A85" s="171" t="s">
        <v>333</v>
      </c>
      <c r="B85" s="172" t="s">
        <v>426</v>
      </c>
      <c r="C85" s="173" t="s">
        <v>434</v>
      </c>
      <c r="D85" s="172" t="s">
        <v>435</v>
      </c>
      <c r="E85" s="172" t="s">
        <v>429</v>
      </c>
    </row>
    <row r="86" spans="1:5" ht="28.5" x14ac:dyDescent="0.45">
      <c r="A86" s="174" t="s">
        <v>467</v>
      </c>
      <c r="B86" s="172" t="s">
        <v>426</v>
      </c>
      <c r="C86" s="173" t="s">
        <v>521</v>
      </c>
      <c r="D86" s="172" t="s">
        <v>522</v>
      </c>
      <c r="E86" s="172" t="s">
        <v>429</v>
      </c>
    </row>
    <row r="87" spans="1:5" ht="28.5" x14ac:dyDescent="0.45">
      <c r="A87" s="174" t="s">
        <v>467</v>
      </c>
      <c r="B87" s="172" t="s">
        <v>426</v>
      </c>
      <c r="C87" s="173" t="s">
        <v>523</v>
      </c>
      <c r="D87" s="172" t="s">
        <v>524</v>
      </c>
      <c r="E87" s="172" t="s">
        <v>429</v>
      </c>
    </row>
    <row r="88" spans="1:5" x14ac:dyDescent="0.45">
      <c r="A88" s="174" t="s">
        <v>467</v>
      </c>
      <c r="B88" s="172" t="s">
        <v>426</v>
      </c>
      <c r="C88" s="173" t="s">
        <v>525</v>
      </c>
      <c r="D88" s="172" t="s">
        <v>526</v>
      </c>
      <c r="E88" s="172" t="s">
        <v>429</v>
      </c>
    </row>
    <row r="89" spans="1:5" ht="28.5" x14ac:dyDescent="0.45">
      <c r="A89" s="174" t="s">
        <v>467</v>
      </c>
      <c r="B89" s="172" t="s">
        <v>426</v>
      </c>
      <c r="C89" s="173" t="s">
        <v>527</v>
      </c>
      <c r="D89" s="172" t="s">
        <v>528</v>
      </c>
      <c r="E89" s="172" t="s">
        <v>429</v>
      </c>
    </row>
    <row r="90" spans="1:5" x14ac:dyDescent="0.45">
      <c r="A90" s="175" t="s">
        <v>564</v>
      </c>
      <c r="B90" s="172" t="s">
        <v>426</v>
      </c>
      <c r="C90" s="173" t="s">
        <v>605</v>
      </c>
      <c r="D90" s="172" t="s">
        <v>606</v>
      </c>
      <c r="E90" s="172" t="s">
        <v>429</v>
      </c>
    </row>
    <row r="91" spans="1:5" ht="28.5" x14ac:dyDescent="0.45">
      <c r="A91" s="171" t="s">
        <v>333</v>
      </c>
      <c r="B91" s="172" t="s">
        <v>436</v>
      </c>
      <c r="C91" s="173" t="s">
        <v>437</v>
      </c>
      <c r="D91" s="172" t="s">
        <v>438</v>
      </c>
      <c r="E91" s="172" t="s">
        <v>439</v>
      </c>
    </row>
    <row r="92" spans="1:5" ht="28.5" x14ac:dyDescent="0.45">
      <c r="A92" s="171" t="s">
        <v>333</v>
      </c>
      <c r="B92" s="172" t="s">
        <v>436</v>
      </c>
      <c r="C92" s="173" t="s">
        <v>440</v>
      </c>
      <c r="D92" s="172" t="s">
        <v>441</v>
      </c>
      <c r="E92" s="172" t="s">
        <v>439</v>
      </c>
    </row>
    <row r="93" spans="1:5" ht="28.5" x14ac:dyDescent="0.45">
      <c r="A93" s="171" t="s">
        <v>333</v>
      </c>
      <c r="B93" s="172" t="s">
        <v>436</v>
      </c>
      <c r="C93" s="173" t="s">
        <v>442</v>
      </c>
      <c r="D93" s="172" t="s">
        <v>443</v>
      </c>
      <c r="E93" s="172" t="s">
        <v>439</v>
      </c>
    </row>
    <row r="94" spans="1:5" ht="28.5" x14ac:dyDescent="0.45">
      <c r="A94" s="174" t="s">
        <v>467</v>
      </c>
      <c r="B94" s="172" t="s">
        <v>436</v>
      </c>
      <c r="C94" s="173" t="s">
        <v>529</v>
      </c>
      <c r="D94" s="172" t="s">
        <v>530</v>
      </c>
      <c r="E94" s="172" t="s">
        <v>439</v>
      </c>
    </row>
    <row r="95" spans="1:5" ht="28.5" x14ac:dyDescent="0.45">
      <c r="A95" s="174" t="s">
        <v>467</v>
      </c>
      <c r="B95" s="172" t="s">
        <v>436</v>
      </c>
      <c r="C95" s="173" t="s">
        <v>531</v>
      </c>
      <c r="D95" s="182" t="s">
        <v>532</v>
      </c>
      <c r="E95" s="172" t="s">
        <v>439</v>
      </c>
    </row>
    <row r="96" spans="1:5" ht="28.5" x14ac:dyDescent="0.45">
      <c r="A96" s="174" t="s">
        <v>467</v>
      </c>
      <c r="B96" s="172" t="s">
        <v>436</v>
      </c>
      <c r="C96" s="173" t="s">
        <v>533</v>
      </c>
      <c r="D96" s="172" t="s">
        <v>534</v>
      </c>
      <c r="E96" s="172" t="s">
        <v>439</v>
      </c>
    </row>
    <row r="97" spans="1:5" ht="28.5" x14ac:dyDescent="0.45">
      <c r="A97" s="174" t="s">
        <v>467</v>
      </c>
      <c r="B97" s="172" t="s">
        <v>436</v>
      </c>
      <c r="C97" s="173" t="s">
        <v>535</v>
      </c>
      <c r="D97" s="172" t="s">
        <v>536</v>
      </c>
      <c r="E97" s="172" t="s">
        <v>439</v>
      </c>
    </row>
    <row r="98" spans="1:5" ht="28.5" x14ac:dyDescent="0.45">
      <c r="A98" s="175" t="s">
        <v>564</v>
      </c>
      <c r="B98" s="172" t="s">
        <v>436</v>
      </c>
      <c r="C98" s="173" t="s">
        <v>607</v>
      </c>
      <c r="D98" s="172" t="s">
        <v>608</v>
      </c>
      <c r="E98" s="172" t="s">
        <v>439</v>
      </c>
    </row>
    <row r="99" spans="1:5" ht="28.5" x14ac:dyDescent="0.45">
      <c r="A99" s="175" t="s">
        <v>564</v>
      </c>
      <c r="B99" s="172" t="s">
        <v>436</v>
      </c>
      <c r="C99" s="173" t="s">
        <v>609</v>
      </c>
      <c r="D99" s="172" t="s">
        <v>610</v>
      </c>
      <c r="E99" s="172" t="s">
        <v>439</v>
      </c>
    </row>
    <row r="100" spans="1:5" ht="42.75" x14ac:dyDescent="0.45">
      <c r="A100" s="171" t="s">
        <v>333</v>
      </c>
      <c r="B100" s="172" t="s">
        <v>444</v>
      </c>
      <c r="C100" s="173" t="s">
        <v>445</v>
      </c>
      <c r="D100" s="172" t="s">
        <v>446</v>
      </c>
      <c r="E100" s="172" t="s">
        <v>447</v>
      </c>
    </row>
    <row r="101" spans="1:5" ht="28.5" x14ac:dyDescent="0.45">
      <c r="A101" s="171" t="s">
        <v>333</v>
      </c>
      <c r="B101" s="172" t="s">
        <v>444</v>
      </c>
      <c r="C101" s="173" t="s">
        <v>448</v>
      </c>
      <c r="D101" s="172" t="s">
        <v>449</v>
      </c>
      <c r="E101" s="172" t="s">
        <v>450</v>
      </c>
    </row>
    <row r="102" spans="1:5" ht="42.75" x14ac:dyDescent="0.45">
      <c r="A102" s="171" t="s">
        <v>333</v>
      </c>
      <c r="B102" s="172" t="s">
        <v>444</v>
      </c>
      <c r="C102" s="173" t="s">
        <v>451</v>
      </c>
      <c r="D102" s="182" t="s">
        <v>452</v>
      </c>
      <c r="E102" s="172" t="s">
        <v>450</v>
      </c>
    </row>
    <row r="103" spans="1:5" ht="28.5" x14ac:dyDescent="0.45">
      <c r="A103" s="171" t="s">
        <v>333</v>
      </c>
      <c r="B103" s="172" t="s">
        <v>444</v>
      </c>
      <c r="C103" s="173" t="s">
        <v>453</v>
      </c>
      <c r="D103" s="172" t="s">
        <v>454</v>
      </c>
      <c r="E103" s="172" t="s">
        <v>450</v>
      </c>
    </row>
    <row r="104" spans="1:5" ht="28.5" x14ac:dyDescent="0.45">
      <c r="A104" s="171" t="s">
        <v>333</v>
      </c>
      <c r="B104" s="172" t="s">
        <v>444</v>
      </c>
      <c r="C104" s="173" t="s">
        <v>455</v>
      </c>
      <c r="D104" s="172" t="s">
        <v>456</v>
      </c>
      <c r="E104" s="172" t="s">
        <v>450</v>
      </c>
    </row>
    <row r="105" spans="1:5" ht="57" x14ac:dyDescent="0.45">
      <c r="A105" s="174" t="s">
        <v>467</v>
      </c>
      <c r="B105" s="172" t="s">
        <v>444</v>
      </c>
      <c r="C105" s="173" t="s">
        <v>537</v>
      </c>
      <c r="D105" s="172" t="s">
        <v>538</v>
      </c>
      <c r="E105" s="172" t="s">
        <v>450</v>
      </c>
    </row>
    <row r="106" spans="1:5" ht="28.5" x14ac:dyDescent="0.45">
      <c r="A106" s="174" t="s">
        <v>467</v>
      </c>
      <c r="B106" s="172" t="s">
        <v>444</v>
      </c>
      <c r="C106" s="173" t="s">
        <v>539</v>
      </c>
      <c r="D106" s="172" t="s">
        <v>540</v>
      </c>
      <c r="E106" s="172" t="s">
        <v>450</v>
      </c>
    </row>
    <row r="107" spans="1:5" ht="28.5" x14ac:dyDescent="0.45">
      <c r="A107" s="174" t="s">
        <v>467</v>
      </c>
      <c r="B107" s="172" t="s">
        <v>444</v>
      </c>
      <c r="C107" s="173" t="s">
        <v>541</v>
      </c>
      <c r="D107" s="172" t="s">
        <v>542</v>
      </c>
      <c r="E107" s="172" t="s">
        <v>450</v>
      </c>
    </row>
    <row r="108" spans="1:5" ht="28.5" x14ac:dyDescent="0.45">
      <c r="A108" s="174" t="s">
        <v>467</v>
      </c>
      <c r="B108" s="172" t="s">
        <v>444</v>
      </c>
      <c r="C108" s="173" t="s">
        <v>543</v>
      </c>
      <c r="D108" s="172" t="s">
        <v>544</v>
      </c>
      <c r="E108" s="172" t="s">
        <v>450</v>
      </c>
    </row>
    <row r="109" spans="1:5" ht="42.75" x14ac:dyDescent="0.45">
      <c r="A109" s="171" t="s">
        <v>333</v>
      </c>
      <c r="B109" s="172" t="s">
        <v>457</v>
      </c>
      <c r="C109" s="173" t="s">
        <v>458</v>
      </c>
      <c r="D109" s="172" t="s">
        <v>459</v>
      </c>
      <c r="E109" s="172" t="s">
        <v>460</v>
      </c>
    </row>
    <row r="110" spans="1:5" ht="28.5" x14ac:dyDescent="0.45">
      <c r="A110" s="171" t="s">
        <v>333</v>
      </c>
      <c r="B110" s="172" t="s">
        <v>457</v>
      </c>
      <c r="C110" s="173" t="s">
        <v>461</v>
      </c>
      <c r="D110" s="172" t="s">
        <v>462</v>
      </c>
      <c r="E110" s="172" t="s">
        <v>460</v>
      </c>
    </row>
    <row r="111" spans="1:5" ht="28.5" x14ac:dyDescent="0.45">
      <c r="A111" s="174" t="s">
        <v>467</v>
      </c>
      <c r="B111" s="172" t="s">
        <v>457</v>
      </c>
      <c r="C111" s="173" t="s">
        <v>545</v>
      </c>
      <c r="D111" s="172" t="s">
        <v>546</v>
      </c>
      <c r="E111" s="172" t="s">
        <v>547</v>
      </c>
    </row>
    <row r="112" spans="1:5" ht="42.75" x14ac:dyDescent="0.45">
      <c r="A112" s="174" t="s">
        <v>467</v>
      </c>
      <c r="B112" s="172" t="s">
        <v>457</v>
      </c>
      <c r="C112" s="173" t="s">
        <v>548</v>
      </c>
      <c r="D112" s="172" t="s">
        <v>549</v>
      </c>
      <c r="E112" s="172" t="s">
        <v>547</v>
      </c>
    </row>
    <row r="113" spans="1:5" ht="42.75" x14ac:dyDescent="0.45">
      <c r="A113" s="175" t="s">
        <v>564</v>
      </c>
      <c r="B113" s="172" t="s">
        <v>457</v>
      </c>
      <c r="C113" s="173" t="s">
        <v>611</v>
      </c>
      <c r="D113" s="172" t="s">
        <v>612</v>
      </c>
      <c r="E113" s="172" t="s">
        <v>613</v>
      </c>
    </row>
    <row r="114" spans="1:5" ht="57" x14ac:dyDescent="0.45">
      <c r="A114" s="175" t="s">
        <v>564</v>
      </c>
      <c r="B114" s="172" t="s">
        <v>457</v>
      </c>
      <c r="C114" s="173" t="s">
        <v>614</v>
      </c>
      <c r="D114" s="172" t="s">
        <v>615</v>
      </c>
      <c r="E114" s="172" t="s">
        <v>613</v>
      </c>
    </row>
    <row r="115" spans="1:5" ht="28.5" x14ac:dyDescent="0.45">
      <c r="A115" s="171" t="s">
        <v>333</v>
      </c>
      <c r="B115" s="172" t="s">
        <v>463</v>
      </c>
      <c r="C115" s="173" t="s">
        <v>464</v>
      </c>
      <c r="D115" s="172" t="s">
        <v>465</v>
      </c>
      <c r="E115" s="172" t="s">
        <v>466</v>
      </c>
    </row>
    <row r="116" spans="1:5" ht="42.75" x14ac:dyDescent="0.45">
      <c r="A116" s="174" t="s">
        <v>467</v>
      </c>
      <c r="B116" s="172" t="s">
        <v>463</v>
      </c>
      <c r="C116" s="173" t="s">
        <v>550</v>
      </c>
      <c r="D116" s="172" t="s">
        <v>551</v>
      </c>
      <c r="E116" s="172" t="s">
        <v>466</v>
      </c>
    </row>
    <row r="117" spans="1:5" ht="42.75" x14ac:dyDescent="0.45">
      <c r="A117" s="174" t="s">
        <v>467</v>
      </c>
      <c r="B117" s="172" t="s">
        <v>463</v>
      </c>
      <c r="C117" s="173" t="s">
        <v>552</v>
      </c>
      <c r="D117" s="172" t="s">
        <v>553</v>
      </c>
      <c r="E117" s="172" t="s">
        <v>466</v>
      </c>
    </row>
    <row r="118" spans="1:5" x14ac:dyDescent="0.45">
      <c r="A118" s="174" t="s">
        <v>467</v>
      </c>
      <c r="B118" s="172" t="s">
        <v>463</v>
      </c>
      <c r="C118" s="173" t="s">
        <v>554</v>
      </c>
      <c r="D118" s="172" t="s">
        <v>555</v>
      </c>
      <c r="E118" s="172" t="s">
        <v>466</v>
      </c>
    </row>
    <row r="119" spans="1:5" ht="28.5" x14ac:dyDescent="0.45">
      <c r="A119" s="174" t="s">
        <v>467</v>
      </c>
      <c r="B119" s="172" t="s">
        <v>463</v>
      </c>
      <c r="C119" s="173" t="s">
        <v>556</v>
      </c>
      <c r="D119" s="172" t="s">
        <v>557</v>
      </c>
      <c r="E119" s="172" t="s">
        <v>466</v>
      </c>
    </row>
    <row r="120" spans="1:5" x14ac:dyDescent="0.45">
      <c r="A120" s="174" t="s">
        <v>467</v>
      </c>
      <c r="B120" s="172" t="s">
        <v>463</v>
      </c>
      <c r="C120" s="173" t="s">
        <v>558</v>
      </c>
      <c r="D120" s="172" t="s">
        <v>559</v>
      </c>
      <c r="E120" s="172" t="s">
        <v>466</v>
      </c>
    </row>
    <row r="121" spans="1:5" ht="42.75" x14ac:dyDescent="0.45">
      <c r="A121" s="174" t="s">
        <v>467</v>
      </c>
      <c r="B121" s="172" t="s">
        <v>463</v>
      </c>
      <c r="C121" s="173" t="s">
        <v>560</v>
      </c>
      <c r="D121" s="172" t="s">
        <v>561</v>
      </c>
      <c r="E121" s="172" t="s">
        <v>466</v>
      </c>
    </row>
    <row r="122" spans="1:5" ht="28.5" x14ac:dyDescent="0.45">
      <c r="A122" s="174" t="s">
        <v>467</v>
      </c>
      <c r="B122" s="172" t="s">
        <v>463</v>
      </c>
      <c r="C122" s="173" t="s">
        <v>562</v>
      </c>
      <c r="D122" s="172" t="s">
        <v>563</v>
      </c>
      <c r="E122" s="172" t="s">
        <v>466</v>
      </c>
    </row>
  </sheetData>
  <sortState ref="A6:E123">
    <sortCondition ref="C6"/>
  </sortState>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topLeftCell="A110" workbookViewId="0">
      <selection activeCell="D122" sqref="D122"/>
    </sheetView>
  </sheetViews>
  <sheetFormatPr defaultRowHeight="14.25" x14ac:dyDescent="0.45"/>
  <cols>
    <col min="1" max="1" width="8.73046875" style="176" customWidth="1"/>
    <col min="2" max="2" width="35" style="177" customWidth="1"/>
    <col min="3" max="3" width="10.1328125" style="176" customWidth="1"/>
    <col min="4" max="4" width="61" style="177" customWidth="1"/>
    <col min="5" max="5" width="57" style="177" customWidth="1"/>
    <col min="6" max="16384" width="9.06640625" style="170"/>
  </cols>
  <sheetData>
    <row r="1" spans="1:5" s="20" customFormat="1" ht="23.25" x14ac:dyDescent="0.35">
      <c r="B1" s="73" t="s">
        <v>706</v>
      </c>
      <c r="C1" s="13"/>
      <c r="D1" s="13"/>
      <c r="E1" s="13"/>
    </row>
    <row r="2" spans="1:5" s="20" customFormat="1" ht="13.15" x14ac:dyDescent="0.35">
      <c r="B2" s="20" t="s">
        <v>707</v>
      </c>
      <c r="C2" s="13"/>
      <c r="D2" s="13"/>
      <c r="E2" s="13"/>
    </row>
    <row r="3" spans="1:5" s="20" customFormat="1" ht="13.15" x14ac:dyDescent="0.35">
      <c r="C3" s="13"/>
      <c r="D3" s="13"/>
      <c r="E3" s="13"/>
    </row>
    <row r="4" spans="1:5" ht="23.25" x14ac:dyDescent="0.45">
      <c r="A4" s="178" t="s">
        <v>616</v>
      </c>
      <c r="B4" s="179" t="s">
        <v>617</v>
      </c>
      <c r="C4" s="178" t="s">
        <v>618</v>
      </c>
      <c r="D4" s="180" t="s">
        <v>619</v>
      </c>
      <c r="E4" s="180" t="s">
        <v>620</v>
      </c>
    </row>
    <row r="5" spans="1:5" ht="42.75" x14ac:dyDescent="0.45">
      <c r="A5" s="171" t="s">
        <v>621</v>
      </c>
      <c r="B5" s="172" t="s">
        <v>622</v>
      </c>
      <c r="C5" s="173" t="s">
        <v>335</v>
      </c>
      <c r="D5" s="172" t="s">
        <v>623</v>
      </c>
      <c r="E5" s="172" t="s">
        <v>624</v>
      </c>
    </row>
    <row r="6" spans="1:5" ht="28.5" x14ac:dyDescent="0.45">
      <c r="A6" s="171" t="s">
        <v>621</v>
      </c>
      <c r="B6" s="172" t="s">
        <v>622</v>
      </c>
      <c r="C6" s="173" t="s">
        <v>338</v>
      </c>
      <c r="D6" s="182" t="s">
        <v>722</v>
      </c>
      <c r="E6" s="172" t="s">
        <v>624</v>
      </c>
    </row>
    <row r="7" spans="1:5" ht="57" x14ac:dyDescent="0.45">
      <c r="A7" s="174" t="s">
        <v>625</v>
      </c>
      <c r="B7" s="172" t="s">
        <v>622</v>
      </c>
      <c r="C7" s="173" t="s">
        <v>468</v>
      </c>
      <c r="D7" s="182" t="s">
        <v>723</v>
      </c>
      <c r="E7" s="172" t="s">
        <v>624</v>
      </c>
    </row>
    <row r="8" spans="1:5" ht="71.25" x14ac:dyDescent="0.45">
      <c r="A8" s="174" t="s">
        <v>625</v>
      </c>
      <c r="B8" s="172" t="s">
        <v>622</v>
      </c>
      <c r="C8" s="173" t="s">
        <v>470</v>
      </c>
      <c r="D8" s="182" t="s">
        <v>724</v>
      </c>
      <c r="E8" s="172" t="s">
        <v>624</v>
      </c>
    </row>
    <row r="9" spans="1:5" ht="42.75" x14ac:dyDescent="0.45">
      <c r="A9" s="174" t="s">
        <v>625</v>
      </c>
      <c r="B9" s="172" t="s">
        <v>622</v>
      </c>
      <c r="C9" s="173" t="s">
        <v>472</v>
      </c>
      <c r="D9" s="172" t="s">
        <v>626</v>
      </c>
      <c r="E9" s="172" t="s">
        <v>624</v>
      </c>
    </row>
    <row r="10" spans="1:5" ht="28.5" x14ac:dyDescent="0.45">
      <c r="A10" s="175" t="s">
        <v>627</v>
      </c>
      <c r="B10" s="172" t="s">
        <v>622</v>
      </c>
      <c r="C10" s="173" t="s">
        <v>565</v>
      </c>
      <c r="D10" s="182" t="s">
        <v>725</v>
      </c>
      <c r="E10" s="172" t="s">
        <v>624</v>
      </c>
    </row>
    <row r="11" spans="1:5" ht="42.75" x14ac:dyDescent="0.45">
      <c r="A11" s="171" t="s">
        <v>621</v>
      </c>
      <c r="B11" s="172" t="s">
        <v>628</v>
      </c>
      <c r="C11" s="173" t="s">
        <v>341</v>
      </c>
      <c r="D11" s="172" t="s">
        <v>629</v>
      </c>
      <c r="E11" s="172" t="s">
        <v>630</v>
      </c>
    </row>
    <row r="12" spans="1:5" ht="42.75" x14ac:dyDescent="0.45">
      <c r="A12" s="171" t="s">
        <v>621</v>
      </c>
      <c r="B12" s="172" t="s">
        <v>628</v>
      </c>
      <c r="C12" s="173" t="s">
        <v>344</v>
      </c>
      <c r="D12" s="182" t="s">
        <v>726</v>
      </c>
      <c r="E12" s="172" t="s">
        <v>630</v>
      </c>
    </row>
    <row r="13" spans="1:5" ht="42.75" x14ac:dyDescent="0.45">
      <c r="A13" s="174" t="s">
        <v>625</v>
      </c>
      <c r="B13" s="172" t="s">
        <v>628</v>
      </c>
      <c r="C13" s="173" t="s">
        <v>474</v>
      </c>
      <c r="D13" s="172" t="s">
        <v>716</v>
      </c>
      <c r="E13" s="172" t="s">
        <v>630</v>
      </c>
    </row>
    <row r="14" spans="1:5" ht="42.75" x14ac:dyDescent="0.45">
      <c r="A14" s="175" t="s">
        <v>627</v>
      </c>
      <c r="B14" s="172" t="s">
        <v>628</v>
      </c>
      <c r="C14" s="173" t="s">
        <v>567</v>
      </c>
      <c r="D14" s="172" t="s">
        <v>717</v>
      </c>
      <c r="E14" s="172" t="s">
        <v>630</v>
      </c>
    </row>
    <row r="15" spans="1:5" ht="57" x14ac:dyDescent="0.45">
      <c r="A15" s="175" t="s">
        <v>627</v>
      </c>
      <c r="B15" s="172" t="s">
        <v>628</v>
      </c>
      <c r="C15" s="173" t="s">
        <v>569</v>
      </c>
      <c r="D15" s="182" t="s">
        <v>727</v>
      </c>
      <c r="E15" s="172" t="s">
        <v>630</v>
      </c>
    </row>
    <row r="16" spans="1:5" ht="42.75" x14ac:dyDescent="0.45">
      <c r="A16" s="171" t="s">
        <v>621</v>
      </c>
      <c r="B16" s="172" t="s">
        <v>631</v>
      </c>
      <c r="C16" s="173" t="s">
        <v>347</v>
      </c>
      <c r="D16" s="172" t="s">
        <v>718</v>
      </c>
      <c r="E16" s="172" t="s">
        <v>632</v>
      </c>
    </row>
    <row r="17" spans="1:5" ht="71.25" x14ac:dyDescent="0.45">
      <c r="A17" s="174" t="s">
        <v>625</v>
      </c>
      <c r="B17" s="172" t="s">
        <v>631</v>
      </c>
      <c r="C17" s="173" t="s">
        <v>476</v>
      </c>
      <c r="D17" s="182" t="s">
        <v>633</v>
      </c>
      <c r="E17" s="172" t="s">
        <v>632</v>
      </c>
    </row>
    <row r="18" spans="1:5" ht="42.75" x14ac:dyDescent="0.45">
      <c r="A18" s="174" t="s">
        <v>625</v>
      </c>
      <c r="B18" s="172" t="s">
        <v>631</v>
      </c>
      <c r="C18" s="173" t="s">
        <v>478</v>
      </c>
      <c r="D18" s="182" t="s">
        <v>728</v>
      </c>
      <c r="E18" s="172" t="s">
        <v>632</v>
      </c>
    </row>
    <row r="19" spans="1:5" ht="28.5" x14ac:dyDescent="0.45">
      <c r="A19" s="175" t="s">
        <v>627</v>
      </c>
      <c r="B19" s="172" t="s">
        <v>631</v>
      </c>
      <c r="C19" s="173" t="s">
        <v>571</v>
      </c>
      <c r="D19" s="172" t="s">
        <v>719</v>
      </c>
      <c r="E19" s="172" t="s">
        <v>632</v>
      </c>
    </row>
    <row r="20" spans="1:5" ht="85.5" x14ac:dyDescent="0.45">
      <c r="A20" s="171" t="s">
        <v>621</v>
      </c>
      <c r="B20" s="172" t="s">
        <v>634</v>
      </c>
      <c r="C20" s="173" t="s">
        <v>351</v>
      </c>
      <c r="D20" s="182" t="s">
        <v>729</v>
      </c>
      <c r="E20" s="172" t="s">
        <v>635</v>
      </c>
    </row>
    <row r="21" spans="1:5" x14ac:dyDescent="0.45">
      <c r="A21" s="171" t="s">
        <v>621</v>
      </c>
      <c r="B21" s="172" t="s">
        <v>634</v>
      </c>
      <c r="C21" s="173" t="s">
        <v>354</v>
      </c>
      <c r="D21" s="182" t="s">
        <v>730</v>
      </c>
      <c r="E21" s="172" t="s">
        <v>635</v>
      </c>
    </row>
    <row r="22" spans="1:5" ht="28.5" x14ac:dyDescent="0.45">
      <c r="A22" s="174" t="s">
        <v>625</v>
      </c>
      <c r="B22" s="172" t="s">
        <v>634</v>
      </c>
      <c r="C22" s="173" t="s">
        <v>480</v>
      </c>
      <c r="D22" s="172" t="s">
        <v>636</v>
      </c>
      <c r="E22" s="172" t="s">
        <v>635</v>
      </c>
    </row>
    <row r="23" spans="1:5" x14ac:dyDescent="0.45">
      <c r="A23" s="175" t="s">
        <v>627</v>
      </c>
      <c r="B23" s="172" t="s">
        <v>634</v>
      </c>
      <c r="C23" s="173" t="s">
        <v>573</v>
      </c>
      <c r="D23" s="182" t="s">
        <v>731</v>
      </c>
      <c r="E23" s="172" t="s">
        <v>635</v>
      </c>
    </row>
    <row r="24" spans="1:5" ht="42.75" x14ac:dyDescent="0.45">
      <c r="A24" s="171" t="s">
        <v>621</v>
      </c>
      <c r="B24" s="172" t="s">
        <v>356</v>
      </c>
      <c r="C24" s="173" t="s">
        <v>357</v>
      </c>
      <c r="D24" s="182" t="s">
        <v>732</v>
      </c>
      <c r="E24" s="172" t="s">
        <v>637</v>
      </c>
    </row>
    <row r="25" spans="1:5" ht="71.25" x14ac:dyDescent="0.45">
      <c r="A25" s="171" t="s">
        <v>621</v>
      </c>
      <c r="B25" s="172" t="s">
        <v>356</v>
      </c>
      <c r="C25" s="173" t="s">
        <v>360</v>
      </c>
      <c r="D25" s="182" t="s">
        <v>733</v>
      </c>
      <c r="E25" s="172" t="s">
        <v>637</v>
      </c>
    </row>
    <row r="26" spans="1:5" ht="85.5" x14ac:dyDescent="0.45">
      <c r="A26" s="174" t="s">
        <v>625</v>
      </c>
      <c r="B26" s="172" t="s">
        <v>356</v>
      </c>
      <c r="C26" s="173" t="s">
        <v>482</v>
      </c>
      <c r="D26" s="182" t="s">
        <v>734</v>
      </c>
      <c r="E26" s="172" t="s">
        <v>637</v>
      </c>
    </row>
    <row r="27" spans="1:5" ht="99.75" x14ac:dyDescent="0.45">
      <c r="A27" s="171" t="s">
        <v>621</v>
      </c>
      <c r="B27" s="172" t="s">
        <v>638</v>
      </c>
      <c r="C27" s="173" t="s">
        <v>363</v>
      </c>
      <c r="D27" s="182" t="s">
        <v>735</v>
      </c>
      <c r="E27" s="172" t="s">
        <v>639</v>
      </c>
    </row>
    <row r="28" spans="1:5" ht="42.75" x14ac:dyDescent="0.45">
      <c r="A28" s="171" t="s">
        <v>621</v>
      </c>
      <c r="B28" s="172" t="s">
        <v>638</v>
      </c>
      <c r="C28" s="173" t="s">
        <v>366</v>
      </c>
      <c r="D28" s="182" t="s">
        <v>720</v>
      </c>
      <c r="E28" s="172" t="s">
        <v>639</v>
      </c>
    </row>
    <row r="29" spans="1:5" ht="57" x14ac:dyDescent="0.45">
      <c r="A29" s="171" t="s">
        <v>621</v>
      </c>
      <c r="B29" s="172" t="s">
        <v>638</v>
      </c>
      <c r="C29" s="173" t="s">
        <v>368</v>
      </c>
      <c r="D29" s="182" t="s">
        <v>721</v>
      </c>
      <c r="E29" s="172" t="s">
        <v>639</v>
      </c>
    </row>
    <row r="30" spans="1:5" ht="42.75" x14ac:dyDescent="0.45">
      <c r="A30" s="174" t="s">
        <v>625</v>
      </c>
      <c r="B30" s="172" t="s">
        <v>638</v>
      </c>
      <c r="C30" s="173" t="s">
        <v>484</v>
      </c>
      <c r="D30" s="182" t="s">
        <v>736</v>
      </c>
      <c r="E30" s="172" t="s">
        <v>639</v>
      </c>
    </row>
    <row r="31" spans="1:5" ht="42.75" x14ac:dyDescent="0.45">
      <c r="A31" s="175" t="s">
        <v>627</v>
      </c>
      <c r="B31" s="172" t="s">
        <v>638</v>
      </c>
      <c r="C31" s="173" t="s">
        <v>575</v>
      </c>
      <c r="D31" s="182" t="s">
        <v>737</v>
      </c>
      <c r="E31" s="172" t="s">
        <v>639</v>
      </c>
    </row>
    <row r="32" spans="1:5" ht="42.75" x14ac:dyDescent="0.45">
      <c r="A32" s="171" t="s">
        <v>621</v>
      </c>
      <c r="B32" s="172" t="s">
        <v>640</v>
      </c>
      <c r="C32" s="173" t="s">
        <v>371</v>
      </c>
      <c r="D32" s="172" t="s">
        <v>641</v>
      </c>
      <c r="E32" s="172" t="s">
        <v>642</v>
      </c>
    </row>
    <row r="33" spans="1:5" ht="57" x14ac:dyDescent="0.45">
      <c r="A33" s="171" t="s">
        <v>621</v>
      </c>
      <c r="B33" s="172" t="s">
        <v>640</v>
      </c>
      <c r="C33" s="173" t="s">
        <v>374</v>
      </c>
      <c r="D33" s="182" t="s">
        <v>738</v>
      </c>
      <c r="E33" s="172" t="s">
        <v>642</v>
      </c>
    </row>
    <row r="34" spans="1:5" ht="42.75" x14ac:dyDescent="0.45">
      <c r="A34" s="174" t="s">
        <v>625</v>
      </c>
      <c r="B34" s="172" t="s">
        <v>640</v>
      </c>
      <c r="C34" s="173" t="s">
        <v>486</v>
      </c>
      <c r="D34" s="172" t="s">
        <v>643</v>
      </c>
      <c r="E34" s="172" t="s">
        <v>644</v>
      </c>
    </row>
    <row r="35" spans="1:5" ht="42.75" x14ac:dyDescent="0.45">
      <c r="A35" s="175" t="s">
        <v>627</v>
      </c>
      <c r="B35" s="172" t="s">
        <v>640</v>
      </c>
      <c r="C35" s="173" t="s">
        <v>577</v>
      </c>
      <c r="D35" s="172" t="s">
        <v>645</v>
      </c>
      <c r="E35" s="172" t="s">
        <v>642</v>
      </c>
    </row>
    <row r="36" spans="1:5" ht="57" x14ac:dyDescent="0.45">
      <c r="A36" s="171" t="s">
        <v>621</v>
      </c>
      <c r="B36" s="172" t="s">
        <v>376</v>
      </c>
      <c r="C36" s="173" t="s">
        <v>377</v>
      </c>
      <c r="D36" s="172" t="s">
        <v>646</v>
      </c>
      <c r="E36" s="172" t="s">
        <v>647</v>
      </c>
    </row>
    <row r="37" spans="1:5" ht="42.75" x14ac:dyDescent="0.45">
      <c r="A37" s="174" t="s">
        <v>625</v>
      </c>
      <c r="B37" s="172" t="s">
        <v>376</v>
      </c>
      <c r="C37" s="173" t="s">
        <v>488</v>
      </c>
      <c r="D37" s="172" t="s">
        <v>648</v>
      </c>
      <c r="E37" s="172" t="s">
        <v>647</v>
      </c>
    </row>
    <row r="38" spans="1:5" ht="42.75" x14ac:dyDescent="0.45">
      <c r="A38" s="174" t="s">
        <v>625</v>
      </c>
      <c r="B38" s="172" t="s">
        <v>376</v>
      </c>
      <c r="C38" s="173" t="s">
        <v>491</v>
      </c>
      <c r="D38" s="182" t="s">
        <v>649</v>
      </c>
      <c r="E38" s="172" t="s">
        <v>647</v>
      </c>
    </row>
    <row r="39" spans="1:5" ht="42.75" x14ac:dyDescent="0.45">
      <c r="A39" s="175" t="s">
        <v>627</v>
      </c>
      <c r="B39" s="172" t="s">
        <v>376</v>
      </c>
      <c r="C39" s="173" t="s">
        <v>579</v>
      </c>
      <c r="D39" s="182" t="s">
        <v>739</v>
      </c>
      <c r="E39" s="172" t="s">
        <v>647</v>
      </c>
    </row>
    <row r="40" spans="1:5" ht="28.5" x14ac:dyDescent="0.45">
      <c r="A40" s="175" t="s">
        <v>627</v>
      </c>
      <c r="B40" s="172" t="s">
        <v>376</v>
      </c>
      <c r="C40" s="173" t="s">
        <v>581</v>
      </c>
      <c r="D40" s="172" t="s">
        <v>650</v>
      </c>
      <c r="E40" s="172" t="s">
        <v>647</v>
      </c>
    </row>
    <row r="41" spans="1:5" ht="57" x14ac:dyDescent="0.45">
      <c r="A41" s="171" t="s">
        <v>621</v>
      </c>
      <c r="B41" s="172" t="s">
        <v>380</v>
      </c>
      <c r="C41" s="173" t="s">
        <v>381</v>
      </c>
      <c r="D41" s="182" t="s">
        <v>740</v>
      </c>
      <c r="E41" s="172" t="s">
        <v>651</v>
      </c>
    </row>
    <row r="42" spans="1:5" ht="42.75" x14ac:dyDescent="0.45">
      <c r="A42" s="174" t="s">
        <v>625</v>
      </c>
      <c r="B42" s="172" t="s">
        <v>652</v>
      </c>
      <c r="C42" s="173" t="s">
        <v>493</v>
      </c>
      <c r="D42" s="182" t="s">
        <v>741</v>
      </c>
      <c r="E42" s="172" t="s">
        <v>651</v>
      </c>
    </row>
    <row r="43" spans="1:5" ht="42.75" x14ac:dyDescent="0.45">
      <c r="A43" s="175" t="s">
        <v>627</v>
      </c>
      <c r="B43" s="172" t="s">
        <v>652</v>
      </c>
      <c r="C43" s="173" t="s">
        <v>583</v>
      </c>
      <c r="D43" s="182" t="s">
        <v>742</v>
      </c>
      <c r="E43" s="172" t="s">
        <v>651</v>
      </c>
    </row>
    <row r="44" spans="1:5" ht="85.5" x14ac:dyDescent="0.45">
      <c r="A44" s="171" t="s">
        <v>621</v>
      </c>
      <c r="B44" s="172" t="s">
        <v>653</v>
      </c>
      <c r="C44" s="173" t="s">
        <v>385</v>
      </c>
      <c r="D44" s="182" t="s">
        <v>743</v>
      </c>
      <c r="E44" s="172" t="s">
        <v>654</v>
      </c>
    </row>
    <row r="45" spans="1:5" ht="42.75" x14ac:dyDescent="0.45">
      <c r="A45" s="174" t="s">
        <v>625</v>
      </c>
      <c r="B45" s="172" t="s">
        <v>653</v>
      </c>
      <c r="C45" s="173" t="s">
        <v>495</v>
      </c>
      <c r="D45" s="182" t="s">
        <v>745</v>
      </c>
      <c r="E45" s="172" t="s">
        <v>654</v>
      </c>
    </row>
    <row r="46" spans="1:5" ht="28.5" x14ac:dyDescent="0.45">
      <c r="A46" s="175" t="s">
        <v>627</v>
      </c>
      <c r="B46" s="172" t="s">
        <v>653</v>
      </c>
      <c r="C46" s="173" t="s">
        <v>585</v>
      </c>
      <c r="D46" s="172" t="s">
        <v>655</v>
      </c>
      <c r="E46" s="172" t="s">
        <v>654</v>
      </c>
    </row>
    <row r="47" spans="1:5" ht="57" x14ac:dyDescent="0.45">
      <c r="A47" s="171" t="s">
        <v>621</v>
      </c>
      <c r="B47" s="172" t="s">
        <v>656</v>
      </c>
      <c r="C47" s="173" t="s">
        <v>389</v>
      </c>
      <c r="D47" s="182" t="s">
        <v>746</v>
      </c>
      <c r="E47" s="172" t="s">
        <v>657</v>
      </c>
    </row>
    <row r="48" spans="1:5" ht="42.75" x14ac:dyDescent="0.45">
      <c r="A48" s="171" t="s">
        <v>621</v>
      </c>
      <c r="B48" s="172" t="s">
        <v>656</v>
      </c>
      <c r="C48" s="173" t="s">
        <v>392</v>
      </c>
      <c r="D48" s="182" t="s">
        <v>747</v>
      </c>
      <c r="E48" s="172" t="s">
        <v>657</v>
      </c>
    </row>
    <row r="49" spans="1:5" ht="71.25" x14ac:dyDescent="0.45">
      <c r="A49" s="171" t="s">
        <v>621</v>
      </c>
      <c r="B49" s="172" t="s">
        <v>656</v>
      </c>
      <c r="C49" s="173" t="s">
        <v>394</v>
      </c>
      <c r="D49" s="182" t="s">
        <v>748</v>
      </c>
      <c r="E49" s="172" t="s">
        <v>657</v>
      </c>
    </row>
    <row r="50" spans="1:5" ht="42.75" x14ac:dyDescent="0.45">
      <c r="A50" s="171" t="s">
        <v>621</v>
      </c>
      <c r="B50" s="172" t="s">
        <v>656</v>
      </c>
      <c r="C50" s="173" t="s">
        <v>396</v>
      </c>
      <c r="D50" s="172" t="s">
        <v>658</v>
      </c>
      <c r="E50" s="172" t="s">
        <v>657</v>
      </c>
    </row>
    <row r="51" spans="1:5" ht="57" x14ac:dyDescent="0.45">
      <c r="A51" s="174" t="s">
        <v>625</v>
      </c>
      <c r="B51" s="172" t="s">
        <v>656</v>
      </c>
      <c r="C51" s="173" t="s">
        <v>497</v>
      </c>
      <c r="D51" s="172" t="s">
        <v>659</v>
      </c>
      <c r="E51" s="172" t="s">
        <v>657</v>
      </c>
    </row>
    <row r="52" spans="1:5" x14ac:dyDescent="0.45">
      <c r="A52" s="174" t="s">
        <v>625</v>
      </c>
      <c r="B52" s="172" t="s">
        <v>656</v>
      </c>
      <c r="C52" s="173" t="s">
        <v>499</v>
      </c>
      <c r="D52" s="182" t="s">
        <v>749</v>
      </c>
      <c r="E52" s="172" t="s">
        <v>657</v>
      </c>
    </row>
    <row r="53" spans="1:5" ht="57" x14ac:dyDescent="0.45">
      <c r="A53" s="175" t="s">
        <v>627</v>
      </c>
      <c r="B53" s="172" t="s">
        <v>656</v>
      </c>
      <c r="C53" s="173" t="s">
        <v>587</v>
      </c>
      <c r="D53" s="172" t="s">
        <v>660</v>
      </c>
      <c r="E53" s="172" t="s">
        <v>657</v>
      </c>
    </row>
    <row r="54" spans="1:5" ht="42.75" x14ac:dyDescent="0.45">
      <c r="A54" s="175" t="s">
        <v>627</v>
      </c>
      <c r="B54" s="172" t="s">
        <v>656</v>
      </c>
      <c r="C54" s="173" t="s">
        <v>589</v>
      </c>
      <c r="D54" s="182" t="s">
        <v>750</v>
      </c>
      <c r="E54" s="172" t="s">
        <v>657</v>
      </c>
    </row>
    <row r="55" spans="1:5" ht="42.75" x14ac:dyDescent="0.45">
      <c r="A55" s="171" t="s">
        <v>621</v>
      </c>
      <c r="B55" s="172" t="s">
        <v>661</v>
      </c>
      <c r="C55" s="173" t="s">
        <v>399</v>
      </c>
      <c r="D55" s="182" t="s">
        <v>751</v>
      </c>
      <c r="E55" s="172" t="s">
        <v>662</v>
      </c>
    </row>
    <row r="56" spans="1:5" ht="57" x14ac:dyDescent="0.45">
      <c r="A56" s="171" t="s">
        <v>621</v>
      </c>
      <c r="B56" s="172" t="s">
        <v>661</v>
      </c>
      <c r="C56" s="173" t="s">
        <v>402</v>
      </c>
      <c r="D56" s="182" t="s">
        <v>752</v>
      </c>
      <c r="E56" s="172" t="s">
        <v>662</v>
      </c>
    </row>
    <row r="57" spans="1:5" ht="42.75" x14ac:dyDescent="0.45">
      <c r="A57" s="174" t="s">
        <v>625</v>
      </c>
      <c r="B57" s="172" t="s">
        <v>661</v>
      </c>
      <c r="C57" s="173" t="s">
        <v>501</v>
      </c>
      <c r="D57" s="182" t="s">
        <v>753</v>
      </c>
      <c r="E57" s="172" t="s">
        <v>662</v>
      </c>
    </row>
    <row r="58" spans="1:5" ht="42.75" x14ac:dyDescent="0.45">
      <c r="A58" s="174" t="s">
        <v>625</v>
      </c>
      <c r="B58" s="172" t="s">
        <v>661</v>
      </c>
      <c r="C58" s="173" t="s">
        <v>503</v>
      </c>
      <c r="D58" s="182" t="s">
        <v>754</v>
      </c>
      <c r="E58" s="172" t="s">
        <v>662</v>
      </c>
    </row>
    <row r="59" spans="1:5" ht="28.5" x14ac:dyDescent="0.45">
      <c r="A59" s="174" t="s">
        <v>625</v>
      </c>
      <c r="B59" s="172" t="s">
        <v>661</v>
      </c>
      <c r="C59" s="173" t="s">
        <v>505</v>
      </c>
      <c r="D59" s="182" t="s">
        <v>755</v>
      </c>
      <c r="E59" s="172" t="s">
        <v>662</v>
      </c>
    </row>
    <row r="60" spans="1:5" ht="42.75" x14ac:dyDescent="0.45">
      <c r="A60" s="171" t="s">
        <v>621</v>
      </c>
      <c r="B60" s="172" t="s">
        <v>663</v>
      </c>
      <c r="C60" s="173" t="s">
        <v>405</v>
      </c>
      <c r="D60" s="182" t="s">
        <v>756</v>
      </c>
      <c r="E60" s="172" t="s">
        <v>664</v>
      </c>
    </row>
    <row r="61" spans="1:5" ht="42.75" x14ac:dyDescent="0.45">
      <c r="A61" s="171" t="s">
        <v>621</v>
      </c>
      <c r="B61" s="172" t="s">
        <v>663</v>
      </c>
      <c r="C61" s="173" t="s">
        <v>408</v>
      </c>
      <c r="D61" s="182" t="s">
        <v>757</v>
      </c>
      <c r="E61" s="172" t="s">
        <v>664</v>
      </c>
    </row>
    <row r="62" spans="1:5" ht="28.5" x14ac:dyDescent="0.45">
      <c r="A62" s="174" t="s">
        <v>625</v>
      </c>
      <c r="B62" s="172" t="s">
        <v>663</v>
      </c>
      <c r="C62" s="173" t="s">
        <v>507</v>
      </c>
      <c r="D62" s="182" t="s">
        <v>758</v>
      </c>
      <c r="E62" s="172" t="s">
        <v>664</v>
      </c>
    </row>
    <row r="63" spans="1:5" ht="28.5" x14ac:dyDescent="0.45">
      <c r="A63" s="174" t="s">
        <v>625</v>
      </c>
      <c r="B63" s="172" t="s">
        <v>663</v>
      </c>
      <c r="C63" s="173" t="s">
        <v>509</v>
      </c>
      <c r="D63" s="182" t="s">
        <v>759</v>
      </c>
      <c r="E63" s="172" t="s">
        <v>664</v>
      </c>
    </row>
    <row r="64" spans="1:5" ht="42.75" x14ac:dyDescent="0.45">
      <c r="A64" s="174" t="s">
        <v>625</v>
      </c>
      <c r="B64" s="172" t="s">
        <v>663</v>
      </c>
      <c r="C64" s="173" t="s">
        <v>511</v>
      </c>
      <c r="D64" s="182" t="s">
        <v>760</v>
      </c>
      <c r="E64" s="172" t="s">
        <v>664</v>
      </c>
    </row>
    <row r="65" spans="1:5" ht="42.75" x14ac:dyDescent="0.45">
      <c r="A65" s="175" t="s">
        <v>627</v>
      </c>
      <c r="B65" s="172" t="s">
        <v>663</v>
      </c>
      <c r="C65" s="173" t="s">
        <v>591</v>
      </c>
      <c r="D65" s="182" t="s">
        <v>761</v>
      </c>
      <c r="E65" s="172" t="s">
        <v>665</v>
      </c>
    </row>
    <row r="66" spans="1:5" ht="28.5" x14ac:dyDescent="0.45">
      <c r="A66" s="171" t="s">
        <v>621</v>
      </c>
      <c r="B66" s="172" t="s">
        <v>666</v>
      </c>
      <c r="C66" s="173" t="s">
        <v>411</v>
      </c>
      <c r="D66" s="182" t="s">
        <v>762</v>
      </c>
      <c r="E66" s="172" t="s">
        <v>667</v>
      </c>
    </row>
    <row r="67" spans="1:5" ht="28.5" x14ac:dyDescent="0.45">
      <c r="A67" s="171" t="s">
        <v>621</v>
      </c>
      <c r="B67" s="172" t="s">
        <v>666</v>
      </c>
      <c r="C67" s="173" t="s">
        <v>414</v>
      </c>
      <c r="D67" s="182" t="s">
        <v>763</v>
      </c>
      <c r="E67" s="172" t="s">
        <v>667</v>
      </c>
    </row>
    <row r="68" spans="1:5" ht="28.5" x14ac:dyDescent="0.45">
      <c r="A68" s="171" t="s">
        <v>621</v>
      </c>
      <c r="B68" s="172" t="s">
        <v>666</v>
      </c>
      <c r="C68" s="173" t="s">
        <v>416</v>
      </c>
      <c r="D68" s="172" t="s">
        <v>668</v>
      </c>
      <c r="E68" s="172" t="s">
        <v>667</v>
      </c>
    </row>
    <row r="69" spans="1:5" ht="28.5" x14ac:dyDescent="0.45">
      <c r="A69" s="171" t="s">
        <v>621</v>
      </c>
      <c r="B69" s="172" t="s">
        <v>666</v>
      </c>
      <c r="C69" s="173" t="s">
        <v>418</v>
      </c>
      <c r="D69" s="172" t="s">
        <v>669</v>
      </c>
      <c r="E69" s="172" t="s">
        <v>667</v>
      </c>
    </row>
    <row r="70" spans="1:5" ht="28.5" x14ac:dyDescent="0.45">
      <c r="A70" s="171" t="s">
        <v>621</v>
      </c>
      <c r="B70" s="172" t="s">
        <v>666</v>
      </c>
      <c r="C70" s="173" t="s">
        <v>420</v>
      </c>
      <c r="D70" s="182" t="s">
        <v>764</v>
      </c>
      <c r="E70" s="172" t="s">
        <v>667</v>
      </c>
    </row>
    <row r="71" spans="1:5" ht="28.5" x14ac:dyDescent="0.45">
      <c r="A71" s="174" t="s">
        <v>625</v>
      </c>
      <c r="B71" s="172" t="s">
        <v>666</v>
      </c>
      <c r="C71" s="173" t="s">
        <v>513</v>
      </c>
      <c r="D71" s="182" t="s">
        <v>765</v>
      </c>
      <c r="E71" s="172" t="s">
        <v>667</v>
      </c>
    </row>
    <row r="72" spans="1:5" ht="42.75" x14ac:dyDescent="0.45">
      <c r="A72" s="175" t="s">
        <v>627</v>
      </c>
      <c r="B72" s="172" t="s">
        <v>666</v>
      </c>
      <c r="C72" s="173" t="s">
        <v>593</v>
      </c>
      <c r="D72" s="172" t="s">
        <v>670</v>
      </c>
      <c r="E72" s="172" t="s">
        <v>667</v>
      </c>
    </row>
    <row r="73" spans="1:5" ht="57" x14ac:dyDescent="0.45">
      <c r="A73" s="175" t="s">
        <v>627</v>
      </c>
      <c r="B73" s="172" t="s">
        <v>666</v>
      </c>
      <c r="C73" s="173" t="s">
        <v>595</v>
      </c>
      <c r="D73" s="182" t="s">
        <v>766</v>
      </c>
      <c r="E73" s="172" t="s">
        <v>667</v>
      </c>
    </row>
    <row r="74" spans="1:5" ht="28.5" x14ac:dyDescent="0.45">
      <c r="A74" s="175" t="s">
        <v>627</v>
      </c>
      <c r="B74" s="172" t="s">
        <v>666</v>
      </c>
      <c r="C74" s="173" t="s">
        <v>597</v>
      </c>
      <c r="D74" s="182" t="s">
        <v>767</v>
      </c>
      <c r="E74" s="172" t="s">
        <v>667</v>
      </c>
    </row>
    <row r="75" spans="1:5" ht="28.5" x14ac:dyDescent="0.45">
      <c r="A75" s="171" t="s">
        <v>621</v>
      </c>
      <c r="B75" s="172" t="s">
        <v>422</v>
      </c>
      <c r="C75" s="173" t="s">
        <v>423</v>
      </c>
      <c r="D75" s="172" t="s">
        <v>671</v>
      </c>
      <c r="E75" s="172" t="s">
        <v>672</v>
      </c>
    </row>
    <row r="76" spans="1:5" ht="28.5" x14ac:dyDescent="0.45">
      <c r="A76" s="174" t="s">
        <v>625</v>
      </c>
      <c r="B76" s="172" t="s">
        <v>422</v>
      </c>
      <c r="C76" s="173" t="s">
        <v>515</v>
      </c>
      <c r="D76" s="172" t="s">
        <v>673</v>
      </c>
      <c r="E76" s="172" t="s">
        <v>672</v>
      </c>
    </row>
    <row r="77" spans="1:5" ht="71.25" x14ac:dyDescent="0.45">
      <c r="A77" s="174" t="s">
        <v>625</v>
      </c>
      <c r="B77" s="172" t="s">
        <v>422</v>
      </c>
      <c r="C77" s="173" t="s">
        <v>517</v>
      </c>
      <c r="D77" s="172" t="s">
        <v>674</v>
      </c>
      <c r="E77" s="172" t="s">
        <v>672</v>
      </c>
    </row>
    <row r="78" spans="1:5" ht="28.5" x14ac:dyDescent="0.45">
      <c r="A78" s="174" t="s">
        <v>625</v>
      </c>
      <c r="B78" s="172" t="s">
        <v>422</v>
      </c>
      <c r="C78" s="173" t="s">
        <v>519</v>
      </c>
      <c r="D78" s="172" t="s">
        <v>675</v>
      </c>
      <c r="E78" s="172" t="s">
        <v>672</v>
      </c>
    </row>
    <row r="79" spans="1:5" ht="28.5" x14ac:dyDescent="0.45">
      <c r="A79" s="175" t="s">
        <v>627</v>
      </c>
      <c r="B79" s="172" t="s">
        <v>422</v>
      </c>
      <c r="C79" s="173" t="s">
        <v>599</v>
      </c>
      <c r="D79" s="172" t="s">
        <v>676</v>
      </c>
      <c r="E79" s="172" t="s">
        <v>672</v>
      </c>
    </row>
    <row r="80" spans="1:5" x14ac:dyDescent="0.45">
      <c r="A80" s="175" t="s">
        <v>627</v>
      </c>
      <c r="B80" s="172" t="s">
        <v>422</v>
      </c>
      <c r="C80" s="173" t="s">
        <v>601</v>
      </c>
      <c r="D80" s="182" t="s">
        <v>768</v>
      </c>
      <c r="E80" s="172" t="s">
        <v>672</v>
      </c>
    </row>
    <row r="81" spans="1:5" ht="42.75" x14ac:dyDescent="0.45">
      <c r="A81" s="175" t="s">
        <v>627</v>
      </c>
      <c r="B81" s="172" t="s">
        <v>422</v>
      </c>
      <c r="C81" s="173" t="s">
        <v>603</v>
      </c>
      <c r="D81" s="182" t="s">
        <v>769</v>
      </c>
      <c r="E81" s="172" t="s">
        <v>672</v>
      </c>
    </row>
    <row r="82" spans="1:5" ht="28.5" x14ac:dyDescent="0.45">
      <c r="A82" s="171" t="s">
        <v>621</v>
      </c>
      <c r="B82" s="172" t="s">
        <v>677</v>
      </c>
      <c r="C82" s="173" t="s">
        <v>427</v>
      </c>
      <c r="D82" s="172" t="s">
        <v>678</v>
      </c>
      <c r="E82" s="172" t="s">
        <v>679</v>
      </c>
    </row>
    <row r="83" spans="1:5" ht="28.5" x14ac:dyDescent="0.45">
      <c r="A83" s="171" t="s">
        <v>621</v>
      </c>
      <c r="B83" s="172" t="s">
        <v>677</v>
      </c>
      <c r="C83" s="173" t="s">
        <v>430</v>
      </c>
      <c r="D83" s="172" t="s">
        <v>680</v>
      </c>
      <c r="E83" s="172" t="s">
        <v>679</v>
      </c>
    </row>
    <row r="84" spans="1:5" ht="28.5" x14ac:dyDescent="0.45">
      <c r="A84" s="171" t="s">
        <v>621</v>
      </c>
      <c r="B84" s="172" t="s">
        <v>677</v>
      </c>
      <c r="C84" s="173" t="s">
        <v>432</v>
      </c>
      <c r="D84" s="172" t="s">
        <v>681</v>
      </c>
      <c r="E84" s="172" t="s">
        <v>679</v>
      </c>
    </row>
    <row r="85" spans="1:5" x14ac:dyDescent="0.45">
      <c r="A85" s="171" t="s">
        <v>621</v>
      </c>
      <c r="B85" s="172" t="s">
        <v>677</v>
      </c>
      <c r="C85" s="173" t="s">
        <v>434</v>
      </c>
      <c r="D85" s="172" t="s">
        <v>682</v>
      </c>
      <c r="E85" s="172" t="s">
        <v>679</v>
      </c>
    </row>
    <row r="86" spans="1:5" ht="28.5" x14ac:dyDescent="0.45">
      <c r="A86" s="174" t="s">
        <v>625</v>
      </c>
      <c r="B86" s="172" t="s">
        <v>677</v>
      </c>
      <c r="C86" s="173" t="s">
        <v>521</v>
      </c>
      <c r="D86" s="182" t="s">
        <v>770</v>
      </c>
      <c r="E86" s="172" t="s">
        <v>679</v>
      </c>
    </row>
    <row r="87" spans="1:5" ht="28.5" x14ac:dyDescent="0.45">
      <c r="A87" s="174" t="s">
        <v>625</v>
      </c>
      <c r="B87" s="172" t="s">
        <v>677</v>
      </c>
      <c r="C87" s="173" t="s">
        <v>523</v>
      </c>
      <c r="D87" s="172" t="s">
        <v>683</v>
      </c>
      <c r="E87" s="172" t="s">
        <v>679</v>
      </c>
    </row>
    <row r="88" spans="1:5" ht="28.5" x14ac:dyDescent="0.45">
      <c r="A88" s="174" t="s">
        <v>625</v>
      </c>
      <c r="B88" s="172" t="s">
        <v>677</v>
      </c>
      <c r="C88" s="173" t="s">
        <v>525</v>
      </c>
      <c r="D88" s="182" t="s">
        <v>771</v>
      </c>
      <c r="E88" s="172" t="s">
        <v>679</v>
      </c>
    </row>
    <row r="89" spans="1:5" ht="42.75" x14ac:dyDescent="0.45">
      <c r="A89" s="174" t="s">
        <v>625</v>
      </c>
      <c r="B89" s="172" t="s">
        <v>677</v>
      </c>
      <c r="C89" s="173" t="s">
        <v>527</v>
      </c>
      <c r="D89" s="182" t="s">
        <v>772</v>
      </c>
      <c r="E89" s="172" t="s">
        <v>679</v>
      </c>
    </row>
    <row r="90" spans="1:5" ht="28.5" x14ac:dyDescent="0.45">
      <c r="A90" s="175" t="s">
        <v>627</v>
      </c>
      <c r="B90" s="172" t="s">
        <v>677</v>
      </c>
      <c r="C90" s="173" t="s">
        <v>605</v>
      </c>
      <c r="D90" s="172" t="s">
        <v>684</v>
      </c>
      <c r="E90" s="172" t="s">
        <v>679</v>
      </c>
    </row>
    <row r="91" spans="1:5" ht="28.5" x14ac:dyDescent="0.45">
      <c r="A91" s="171" t="s">
        <v>621</v>
      </c>
      <c r="B91" s="172" t="s">
        <v>685</v>
      </c>
      <c r="C91" s="173" t="s">
        <v>437</v>
      </c>
      <c r="D91" s="172" t="s">
        <v>686</v>
      </c>
      <c r="E91" s="172" t="s">
        <v>687</v>
      </c>
    </row>
    <row r="92" spans="1:5" ht="28.5" x14ac:dyDescent="0.45">
      <c r="A92" s="171" t="s">
        <v>621</v>
      </c>
      <c r="B92" s="172" t="s">
        <v>685</v>
      </c>
      <c r="C92" s="173" t="s">
        <v>440</v>
      </c>
      <c r="D92" s="172" t="s">
        <v>688</v>
      </c>
      <c r="E92" s="172" t="s">
        <v>687</v>
      </c>
    </row>
    <row r="93" spans="1:5" ht="28.5" x14ac:dyDescent="0.45">
      <c r="A93" s="171" t="s">
        <v>621</v>
      </c>
      <c r="B93" s="172" t="s">
        <v>685</v>
      </c>
      <c r="C93" s="173" t="s">
        <v>442</v>
      </c>
      <c r="D93" s="182" t="s">
        <v>773</v>
      </c>
      <c r="E93" s="172" t="s">
        <v>687</v>
      </c>
    </row>
    <row r="94" spans="1:5" ht="28.5" x14ac:dyDescent="0.45">
      <c r="A94" s="174" t="s">
        <v>625</v>
      </c>
      <c r="B94" s="172" t="s">
        <v>685</v>
      </c>
      <c r="C94" s="173" t="s">
        <v>529</v>
      </c>
      <c r="D94" s="172" t="s">
        <v>689</v>
      </c>
      <c r="E94" s="172" t="s">
        <v>687</v>
      </c>
    </row>
    <row r="95" spans="1:5" ht="28.5" x14ac:dyDescent="0.45">
      <c r="A95" s="174" t="s">
        <v>625</v>
      </c>
      <c r="B95" s="172" t="s">
        <v>685</v>
      </c>
      <c r="C95" s="173" t="s">
        <v>531</v>
      </c>
      <c r="D95" s="182" t="s">
        <v>774</v>
      </c>
      <c r="E95" s="172" t="s">
        <v>687</v>
      </c>
    </row>
    <row r="96" spans="1:5" ht="28.5" x14ac:dyDescent="0.45">
      <c r="A96" s="174" t="s">
        <v>625</v>
      </c>
      <c r="B96" s="172" t="s">
        <v>685</v>
      </c>
      <c r="C96" s="173" t="s">
        <v>533</v>
      </c>
      <c r="D96" s="182" t="s">
        <v>775</v>
      </c>
      <c r="E96" s="172" t="s">
        <v>687</v>
      </c>
    </row>
    <row r="97" spans="1:5" ht="28.5" x14ac:dyDescent="0.45">
      <c r="A97" s="174" t="s">
        <v>625</v>
      </c>
      <c r="B97" s="172" t="s">
        <v>685</v>
      </c>
      <c r="C97" s="173" t="s">
        <v>535</v>
      </c>
      <c r="D97" s="172" t="s">
        <v>690</v>
      </c>
      <c r="E97" s="172" t="s">
        <v>687</v>
      </c>
    </row>
    <row r="98" spans="1:5" ht="28.5" x14ac:dyDescent="0.45">
      <c r="A98" s="175" t="s">
        <v>627</v>
      </c>
      <c r="B98" s="172" t="s">
        <v>685</v>
      </c>
      <c r="C98" s="173" t="s">
        <v>607</v>
      </c>
      <c r="D98" s="182" t="s">
        <v>776</v>
      </c>
      <c r="E98" s="172" t="s">
        <v>687</v>
      </c>
    </row>
    <row r="99" spans="1:5" ht="42.75" x14ac:dyDescent="0.45">
      <c r="A99" s="175" t="s">
        <v>627</v>
      </c>
      <c r="B99" s="172" t="s">
        <v>685</v>
      </c>
      <c r="C99" s="173" t="s">
        <v>609</v>
      </c>
      <c r="D99" s="182" t="s">
        <v>777</v>
      </c>
      <c r="E99" s="172" t="s">
        <v>687</v>
      </c>
    </row>
    <row r="100" spans="1:5" ht="28.5" x14ac:dyDescent="0.45">
      <c r="A100" s="171" t="s">
        <v>621</v>
      </c>
      <c r="B100" s="172" t="s">
        <v>691</v>
      </c>
      <c r="C100" s="173" t="s">
        <v>445</v>
      </c>
      <c r="D100" s="182" t="s">
        <v>778</v>
      </c>
      <c r="E100" s="172" t="s">
        <v>692</v>
      </c>
    </row>
    <row r="101" spans="1:5" ht="28.5" x14ac:dyDescent="0.45">
      <c r="A101" s="171" t="s">
        <v>621</v>
      </c>
      <c r="B101" s="172" t="s">
        <v>691</v>
      </c>
      <c r="C101" s="173" t="s">
        <v>448</v>
      </c>
      <c r="D101" s="172" t="s">
        <v>693</v>
      </c>
      <c r="E101" s="172" t="s">
        <v>692</v>
      </c>
    </row>
    <row r="102" spans="1:5" ht="57" x14ac:dyDescent="0.45">
      <c r="A102" s="171" t="s">
        <v>621</v>
      </c>
      <c r="B102" s="172" t="s">
        <v>691</v>
      </c>
      <c r="C102" s="173" t="s">
        <v>451</v>
      </c>
      <c r="D102" s="182" t="s">
        <v>779</v>
      </c>
      <c r="E102" s="172" t="s">
        <v>692</v>
      </c>
    </row>
    <row r="103" spans="1:5" ht="28.5" x14ac:dyDescent="0.45">
      <c r="A103" s="171" t="s">
        <v>621</v>
      </c>
      <c r="B103" s="172" t="s">
        <v>691</v>
      </c>
      <c r="C103" s="173" t="s">
        <v>453</v>
      </c>
      <c r="D103" s="172" t="s">
        <v>694</v>
      </c>
      <c r="E103" s="172" t="s">
        <v>692</v>
      </c>
    </row>
    <row r="104" spans="1:5" ht="28.5" x14ac:dyDescent="0.45">
      <c r="A104" s="171" t="s">
        <v>621</v>
      </c>
      <c r="B104" s="172" t="s">
        <v>691</v>
      </c>
      <c r="C104" s="173" t="s">
        <v>455</v>
      </c>
      <c r="D104" s="172" t="s">
        <v>695</v>
      </c>
      <c r="E104" s="172" t="s">
        <v>692</v>
      </c>
    </row>
    <row r="105" spans="1:5" ht="57" x14ac:dyDescent="0.45">
      <c r="A105" s="174" t="s">
        <v>625</v>
      </c>
      <c r="B105" s="172" t="s">
        <v>691</v>
      </c>
      <c r="C105" s="173" t="s">
        <v>537</v>
      </c>
      <c r="D105" s="182" t="s">
        <v>780</v>
      </c>
      <c r="E105" s="172" t="s">
        <v>692</v>
      </c>
    </row>
    <row r="106" spans="1:5" ht="28.5" x14ac:dyDescent="0.45">
      <c r="A106" s="174" t="s">
        <v>625</v>
      </c>
      <c r="B106" s="172" t="s">
        <v>691</v>
      </c>
      <c r="C106" s="173" t="s">
        <v>539</v>
      </c>
      <c r="D106" s="182" t="s">
        <v>781</v>
      </c>
      <c r="E106" s="172" t="s">
        <v>692</v>
      </c>
    </row>
    <row r="107" spans="1:5" ht="28.5" x14ac:dyDescent="0.45">
      <c r="A107" s="174" t="s">
        <v>625</v>
      </c>
      <c r="B107" s="172" t="s">
        <v>691</v>
      </c>
      <c r="C107" s="173" t="s">
        <v>541</v>
      </c>
      <c r="D107" s="182" t="s">
        <v>782</v>
      </c>
      <c r="E107" s="172" t="s">
        <v>692</v>
      </c>
    </row>
    <row r="108" spans="1:5" ht="28.5" x14ac:dyDescent="0.45">
      <c r="A108" s="174" t="s">
        <v>625</v>
      </c>
      <c r="B108" s="172" t="s">
        <v>691</v>
      </c>
      <c r="C108" s="173" t="s">
        <v>543</v>
      </c>
      <c r="D108" s="182" t="s">
        <v>783</v>
      </c>
      <c r="E108" s="172" t="s">
        <v>692</v>
      </c>
    </row>
    <row r="109" spans="1:5" ht="42.75" x14ac:dyDescent="0.45">
      <c r="A109" s="171" t="s">
        <v>621</v>
      </c>
      <c r="B109" s="172" t="s">
        <v>696</v>
      </c>
      <c r="C109" s="173" t="s">
        <v>458</v>
      </c>
      <c r="D109" s="182" t="s">
        <v>784</v>
      </c>
      <c r="E109" s="172" t="s">
        <v>697</v>
      </c>
    </row>
    <row r="110" spans="1:5" ht="28.5" x14ac:dyDescent="0.45">
      <c r="A110" s="171" t="s">
        <v>621</v>
      </c>
      <c r="B110" s="172" t="s">
        <v>696</v>
      </c>
      <c r="C110" s="173" t="s">
        <v>461</v>
      </c>
      <c r="D110" s="172" t="s">
        <v>698</v>
      </c>
      <c r="E110" s="172" t="s">
        <v>697</v>
      </c>
    </row>
    <row r="111" spans="1:5" ht="28.5" x14ac:dyDescent="0.45">
      <c r="A111" s="174" t="s">
        <v>625</v>
      </c>
      <c r="B111" s="172" t="s">
        <v>696</v>
      </c>
      <c r="C111" s="173" t="s">
        <v>545</v>
      </c>
      <c r="D111" s="182" t="s">
        <v>785</v>
      </c>
      <c r="E111" s="172" t="s">
        <v>697</v>
      </c>
    </row>
    <row r="112" spans="1:5" ht="42.75" x14ac:dyDescent="0.45">
      <c r="A112" s="174" t="s">
        <v>625</v>
      </c>
      <c r="B112" s="172" t="s">
        <v>696</v>
      </c>
      <c r="C112" s="173" t="s">
        <v>548</v>
      </c>
      <c r="D112" s="182" t="s">
        <v>786</v>
      </c>
      <c r="E112" s="172" t="s">
        <v>697</v>
      </c>
    </row>
    <row r="113" spans="1:5" ht="42.75" x14ac:dyDescent="0.45">
      <c r="A113" s="175" t="s">
        <v>627</v>
      </c>
      <c r="B113" s="172" t="s">
        <v>696</v>
      </c>
      <c r="C113" s="173" t="s">
        <v>611</v>
      </c>
      <c r="D113" s="182" t="s">
        <v>787</v>
      </c>
      <c r="E113" s="172" t="s">
        <v>697</v>
      </c>
    </row>
    <row r="114" spans="1:5" ht="57" x14ac:dyDescent="0.45">
      <c r="A114" s="175" t="s">
        <v>627</v>
      </c>
      <c r="B114" s="172" t="s">
        <v>696</v>
      </c>
      <c r="C114" s="173" t="s">
        <v>614</v>
      </c>
      <c r="D114" s="182" t="s">
        <v>788</v>
      </c>
      <c r="E114" s="172" t="s">
        <v>697</v>
      </c>
    </row>
    <row r="115" spans="1:5" ht="28.5" x14ac:dyDescent="0.45">
      <c r="A115" s="171" t="s">
        <v>621</v>
      </c>
      <c r="B115" s="172" t="s">
        <v>699</v>
      </c>
      <c r="C115" s="173" t="s">
        <v>464</v>
      </c>
      <c r="D115" s="182" t="s">
        <v>789</v>
      </c>
      <c r="E115" s="172" t="s">
        <v>700</v>
      </c>
    </row>
    <row r="116" spans="1:5" ht="42.75" x14ac:dyDescent="0.45">
      <c r="A116" s="174" t="s">
        <v>625</v>
      </c>
      <c r="B116" s="172" t="s">
        <v>699</v>
      </c>
      <c r="C116" s="173" t="s">
        <v>550</v>
      </c>
      <c r="D116" s="182" t="s">
        <v>790</v>
      </c>
      <c r="E116" s="172" t="s">
        <v>700</v>
      </c>
    </row>
    <row r="117" spans="1:5" ht="42.75" x14ac:dyDescent="0.45">
      <c r="A117" s="174" t="s">
        <v>625</v>
      </c>
      <c r="B117" s="172" t="s">
        <v>699</v>
      </c>
      <c r="C117" s="173" t="s">
        <v>552</v>
      </c>
      <c r="D117" s="172" t="s">
        <v>701</v>
      </c>
      <c r="E117" s="172" t="s">
        <v>700</v>
      </c>
    </row>
    <row r="118" spans="1:5" ht="28.5" x14ac:dyDescent="0.45">
      <c r="A118" s="174" t="s">
        <v>625</v>
      </c>
      <c r="B118" s="172" t="s">
        <v>699</v>
      </c>
      <c r="C118" s="173" t="s">
        <v>554</v>
      </c>
      <c r="D118" s="172" t="s">
        <v>702</v>
      </c>
      <c r="E118" s="172" t="s">
        <v>700</v>
      </c>
    </row>
    <row r="119" spans="1:5" ht="28.5" x14ac:dyDescent="0.45">
      <c r="A119" s="174" t="s">
        <v>625</v>
      </c>
      <c r="B119" s="172" t="s">
        <v>699</v>
      </c>
      <c r="C119" s="173" t="s">
        <v>556</v>
      </c>
      <c r="D119" s="172" t="s">
        <v>703</v>
      </c>
      <c r="E119" s="172" t="s">
        <v>700</v>
      </c>
    </row>
    <row r="120" spans="1:5" ht="28.5" x14ac:dyDescent="0.45">
      <c r="A120" s="174" t="s">
        <v>625</v>
      </c>
      <c r="B120" s="172" t="s">
        <v>699</v>
      </c>
      <c r="C120" s="173" t="s">
        <v>558</v>
      </c>
      <c r="D120" s="182" t="s">
        <v>791</v>
      </c>
      <c r="E120" s="172" t="s">
        <v>700</v>
      </c>
    </row>
    <row r="121" spans="1:5" ht="42.75" x14ac:dyDescent="0.45">
      <c r="A121" s="174" t="s">
        <v>625</v>
      </c>
      <c r="B121" s="172" t="s">
        <v>699</v>
      </c>
      <c r="C121" s="173" t="s">
        <v>560</v>
      </c>
      <c r="D121" s="182" t="s">
        <v>792</v>
      </c>
      <c r="E121" s="172" t="s">
        <v>700</v>
      </c>
    </row>
    <row r="122" spans="1:5" ht="28.5" x14ac:dyDescent="0.45">
      <c r="A122" s="174" t="s">
        <v>625</v>
      </c>
      <c r="B122" s="172" t="s">
        <v>699</v>
      </c>
      <c r="C122" s="173" t="s">
        <v>562</v>
      </c>
      <c r="D122" s="182" t="s">
        <v>793</v>
      </c>
      <c r="E122" s="172" t="s">
        <v>700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Copertina</vt:lpstr>
      <vt:lpstr>Istruzioni</vt:lpstr>
      <vt:lpstr>Informazioni e valutazione</vt:lpstr>
      <vt:lpstr>Valori RID</vt:lpstr>
      <vt:lpstr>Minacce</vt:lpstr>
      <vt:lpstr>Valori minacce</vt:lpstr>
      <vt:lpstr>Rischio ENISA </vt:lpstr>
      <vt:lpstr>Rischio PIA</vt:lpstr>
      <vt:lpstr>Controlli e SOA</vt:lpstr>
      <vt:lpstr>Valutazione controlli</vt:lpstr>
      <vt:lpstr>Calcolo del rischio</vt:lpstr>
      <vt:lpstr>Livelli di rischio</vt:lpstr>
      <vt:lpstr>Trattamento-proposta</vt:lpstr>
      <vt:lpstr>Rischio privacy</vt:lpstr>
      <vt:lpstr>Misure ENISA - ENG</vt:lpstr>
      <vt:lpstr>Misure ENISA - ITA</vt:lpstr>
      <vt:lpstr>'Trattamento-proposta'!Print_Area</vt:lpstr>
      <vt:lpstr>'Calcolo del rischio'!Print_Titles</vt:lpstr>
      <vt:lpstr>'Controlli e SOA'!Print_Titles</vt:lpstr>
      <vt:lpstr>'Informazioni e valutazione'!Print_Titles</vt:lpstr>
      <vt:lpstr>Minacce!Print_Titles</vt:lpstr>
      <vt:lpstr>'Rischio ENISA '!Print_Titles</vt:lpstr>
      <vt:lpstr>'Rischio PIA'!Print_Titles</vt:lpstr>
      <vt:lpstr>'Rischio privacy'!Print_Titles</vt:lpstr>
      <vt:lpstr>'Trattamento-proposta'!Print_Titles</vt:lpstr>
      <vt:lpstr>'Valori RID'!Print_Titles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Cesare Gallotti</dc:creator>
  <cp:lastModifiedBy>Cesare</cp:lastModifiedBy>
  <cp:lastPrinted>2018-01-15T08:54:39Z</cp:lastPrinted>
  <dcterms:created xsi:type="dcterms:W3CDTF">1996-10-14T23:33:28Z</dcterms:created>
  <dcterms:modified xsi:type="dcterms:W3CDTF">2018-05-14T15:52:35Z</dcterms:modified>
</cp:coreProperties>
</file>