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i\z-CPE+CV+Log\Sito\html\Pdf\Pubblicazioni\"/>
    </mc:Choice>
  </mc:AlternateContent>
  <bookViews>
    <workbookView xWindow="0" yWindow="0" windowWidth="20520" windowHeight="11228" activeTab="2"/>
  </bookViews>
  <sheets>
    <sheet name="Copertina" sheetId="38" r:id="rId1"/>
    <sheet name="Istruzioni" sheetId="41" r:id="rId2"/>
    <sheet name="Informazioni e valutazione" sheetId="21" r:id="rId3"/>
    <sheet name="Valori RID" sheetId="26" r:id="rId4"/>
    <sheet name="Minacce" sheetId="3" r:id="rId5"/>
    <sheet name="Valori minacce" sheetId="27" r:id="rId6"/>
    <sheet name="Rischio ENISA " sheetId="45" r:id="rId7"/>
    <sheet name="Rischio PIA" sheetId="46" r:id="rId8"/>
    <sheet name="Controlli e SOA" sheetId="23" r:id="rId9"/>
    <sheet name="Valutazione controlli" sheetId="28" r:id="rId10"/>
    <sheet name="Calcolo del rischio" sheetId="20" r:id="rId11"/>
    <sheet name="Livelli di rischio" sheetId="25" r:id="rId12"/>
    <sheet name="Trattamento-proposta" sheetId="37" r:id="rId13"/>
    <sheet name="Rischio privacy" sheetId="43" r:id="rId14"/>
    <sheet name="Misure ENISA - ENG" sheetId="47" r:id="rId15"/>
    <sheet name="Misure ENISA - ITA" sheetId="48" r:id="rId16"/>
  </sheets>
  <definedNames>
    <definedName name="_xlnm._FilterDatabase" localSheetId="8" hidden="1">'Controlli e SOA'!$B$7:$D$66</definedName>
    <definedName name="_xlnm._FilterDatabase" localSheetId="12" hidden="1">'Trattamento-proposta'!$A$7:$D$66</definedName>
    <definedName name="_Toc519176209" localSheetId="8">'Controlli e SOA'!$E$45</definedName>
    <definedName name="_xlnm.Print_Area" localSheetId="12">'Trattamento-proposta'!$A$1:$D$66</definedName>
    <definedName name="_xlnm.Print_Titles" localSheetId="10">'Calcolo del rischio'!$13:$17</definedName>
    <definedName name="_xlnm.Print_Titles" localSheetId="8">'Controlli e SOA'!$7:$7</definedName>
    <definedName name="_xlnm.Print_Titles" localSheetId="2">'Informazioni e valutazione'!$6:$6</definedName>
    <definedName name="_xlnm.Print_Titles" localSheetId="4">Minacce!$6:$6</definedName>
    <definedName name="_xlnm.Print_Titles" localSheetId="6">'Rischio ENISA '!$9:$9</definedName>
    <definedName name="_xlnm.Print_Titles" localSheetId="7">'Rischio PIA'!$13:$13</definedName>
    <definedName name="_xlnm.Print_Titles" localSheetId="13">'Rischio privacy'!$9:$9</definedName>
    <definedName name="_xlnm.Print_Titles" localSheetId="12">'Trattamento-proposta'!$7:$7</definedName>
    <definedName name="_xlnm.Print_Titles" localSheetId="3">'Valori RID'!$3:$3</definedName>
  </definedNames>
  <calcPr calcId="152511"/>
</workbook>
</file>

<file path=xl/calcChain.xml><?xml version="1.0" encoding="utf-8"?>
<calcChain xmlns="http://schemas.openxmlformats.org/spreadsheetml/2006/main">
  <c r="C76" i="20" l="1"/>
  <c r="D76" i="20" s="1"/>
  <c r="C62" i="20"/>
  <c r="D62" i="20" s="1"/>
  <c r="C47" i="20"/>
  <c r="D47" i="20" s="1"/>
  <c r="C52" i="20"/>
  <c r="D52" i="20" s="1"/>
  <c r="C48" i="20"/>
  <c r="D48" i="20" s="1"/>
  <c r="C46" i="20"/>
  <c r="C28" i="20"/>
  <c r="D28" i="20" s="1"/>
  <c r="D50" i="46" l="1"/>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1" i="43" l="1"/>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10" i="43"/>
  <c r="D11" i="45" l="1"/>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D10" i="45"/>
  <c r="S15" i="20" l="1"/>
  <c r="C20" i="20"/>
  <c r="H23" i="21" l="1"/>
  <c r="C72" i="20"/>
  <c r="D72" i="20" s="1"/>
  <c r="C68" i="20"/>
  <c r="D68" i="20" s="1"/>
  <c r="C70" i="20"/>
  <c r="D70" i="20" s="1"/>
  <c r="C73" i="20"/>
  <c r="D73" i="20" s="1"/>
  <c r="C53" i="20"/>
  <c r="D53" i="20" s="1"/>
  <c r="C74" i="20"/>
  <c r="D74" i="20" s="1"/>
  <c r="C69" i="20"/>
  <c r="D69" i="20" s="1"/>
  <c r="C75" i="20"/>
  <c r="D75" i="20" s="1"/>
  <c r="C21" i="20"/>
  <c r="D21" i="20" s="1"/>
  <c r="O21" i="20" s="1"/>
  <c r="C54" i="20"/>
  <c r="D54" i="20" s="1"/>
  <c r="C63" i="20"/>
  <c r="D63" i="20" s="1"/>
  <c r="C66" i="20"/>
  <c r="D66" i="20" s="1"/>
  <c r="C23" i="20"/>
  <c r="D23" i="20" s="1"/>
  <c r="C67" i="20"/>
  <c r="D67" i="20" s="1"/>
  <c r="C55" i="20"/>
  <c r="D55" i="20" s="1"/>
  <c r="AL55" i="20" s="1"/>
  <c r="C71" i="20"/>
  <c r="D71" i="20" s="1"/>
  <c r="AK15" i="20"/>
  <c r="G23" i="21"/>
  <c r="F23" i="21"/>
  <c r="D9" i="46" s="1"/>
  <c r="C18" i="20"/>
  <c r="D18" i="20" s="1"/>
  <c r="AD15" i="20"/>
  <c r="AC15" i="20"/>
  <c r="AB15" i="20"/>
  <c r="F15" i="20"/>
  <c r="G15" i="20"/>
  <c r="C42" i="20"/>
  <c r="D42" i="20" s="1"/>
  <c r="C41" i="20"/>
  <c r="D41" i="20" s="1"/>
  <c r="C40" i="20"/>
  <c r="D40" i="20" s="1"/>
  <c r="C19" i="20"/>
  <c r="D19" i="20" s="1"/>
  <c r="D20" i="20"/>
  <c r="C22" i="20"/>
  <c r="D22" i="20" s="1"/>
  <c r="C24" i="20"/>
  <c r="D24" i="20" s="1"/>
  <c r="C25" i="20"/>
  <c r="D25" i="20" s="1"/>
  <c r="C26" i="20"/>
  <c r="D26" i="20" s="1"/>
  <c r="C27" i="20"/>
  <c r="D27" i="20" s="1"/>
  <c r="C29" i="20"/>
  <c r="D29" i="20" s="1"/>
  <c r="C30" i="20"/>
  <c r="D30" i="20" s="1"/>
  <c r="C31" i="20"/>
  <c r="D31" i="20" s="1"/>
  <c r="C32" i="20"/>
  <c r="D32" i="20" s="1"/>
  <c r="C33" i="20"/>
  <c r="D33" i="20" s="1"/>
  <c r="C34" i="20"/>
  <c r="D34" i="20" s="1"/>
  <c r="C35" i="20"/>
  <c r="D35" i="20" s="1"/>
  <c r="C36" i="20"/>
  <c r="D36" i="20" s="1"/>
  <c r="C37" i="20"/>
  <c r="D37" i="20" s="1"/>
  <c r="C38" i="20"/>
  <c r="D38" i="20" s="1"/>
  <c r="C39" i="20"/>
  <c r="D39" i="20" s="1"/>
  <c r="C43" i="20"/>
  <c r="D43" i="20" s="1"/>
  <c r="C44" i="20"/>
  <c r="D44" i="20" s="1"/>
  <c r="C45" i="20"/>
  <c r="D45" i="20" s="1"/>
  <c r="D46" i="20"/>
  <c r="C49" i="20"/>
  <c r="D49" i="20" s="1"/>
  <c r="C50" i="20"/>
  <c r="D50" i="20" s="1"/>
  <c r="C51" i="20"/>
  <c r="D51" i="20" s="1"/>
  <c r="C56" i="20"/>
  <c r="D56" i="20" s="1"/>
  <c r="C57" i="20"/>
  <c r="D57" i="20" s="1"/>
  <c r="C58" i="20"/>
  <c r="D58" i="20" s="1"/>
  <c r="C59" i="20"/>
  <c r="D59" i="20" s="1"/>
  <c r="C60" i="20"/>
  <c r="D60" i="20" s="1"/>
  <c r="C61" i="20"/>
  <c r="D61" i="20" s="1"/>
  <c r="C64" i="20"/>
  <c r="D64" i="20" s="1"/>
  <c r="C65" i="20"/>
  <c r="D65" i="20" s="1"/>
  <c r="AP15" i="20"/>
  <c r="AO15" i="20"/>
  <c r="AN15" i="20"/>
  <c r="AM15" i="20"/>
  <c r="AL15" i="20"/>
  <c r="AJ15" i="20"/>
  <c r="AI15" i="20"/>
  <c r="AH15" i="20"/>
  <c r="AG15" i="20"/>
  <c r="AF15" i="20"/>
  <c r="AE15" i="20"/>
  <c r="AA15" i="20"/>
  <c r="Z15" i="20"/>
  <c r="Y15" i="20"/>
  <c r="X15" i="20"/>
  <c r="W15" i="20"/>
  <c r="V15" i="20"/>
  <c r="U15" i="20"/>
  <c r="T15" i="20"/>
  <c r="R15" i="20"/>
  <c r="Q15" i="20"/>
  <c r="P15" i="20"/>
  <c r="O15" i="20"/>
  <c r="N15" i="20"/>
  <c r="M15" i="20"/>
  <c r="L15" i="20"/>
  <c r="K15" i="20"/>
  <c r="J15" i="20"/>
  <c r="I15" i="20"/>
  <c r="H15" i="20"/>
  <c r="F30" i="46" l="1"/>
  <c r="G30" i="46" s="1"/>
  <c r="F29" i="46"/>
  <c r="G29" i="46" s="1"/>
  <c r="F32" i="46"/>
  <c r="G32" i="46" s="1"/>
  <c r="F33" i="46"/>
  <c r="G33" i="46" s="1"/>
  <c r="F11" i="20"/>
  <c r="E9" i="46"/>
  <c r="G11" i="20"/>
  <c r="O17" i="20" s="1"/>
  <c r="F9" i="46"/>
  <c r="F31" i="46" s="1"/>
  <c r="G31" i="46" s="1"/>
  <c r="C6" i="45"/>
  <c r="E11" i="20"/>
  <c r="U17" i="20" s="1"/>
  <c r="AF21" i="20"/>
  <c r="I21" i="20"/>
  <c r="AK54" i="20"/>
  <c r="AE54" i="20"/>
  <c r="AL54" i="20"/>
  <c r="AG54" i="20"/>
  <c r="AB54" i="20"/>
  <c r="AD54" i="20"/>
  <c r="AC54" i="20"/>
  <c r="AO54" i="20"/>
  <c r="AP54" i="20"/>
  <c r="AM21" i="20"/>
  <c r="AG21" i="20"/>
  <c r="W21" i="20"/>
  <c r="U21" i="20"/>
  <c r="AP21" i="20"/>
  <c r="AC21" i="20"/>
  <c r="AK55" i="20"/>
  <c r="AP55" i="20"/>
  <c r="N21" i="20"/>
  <c r="G21" i="20"/>
  <c r="S21" i="20"/>
  <c r="H21" i="20"/>
  <c r="AL21" i="20"/>
  <c r="AD21" i="20"/>
  <c r="AN21" i="20"/>
  <c r="M21" i="20"/>
  <c r="AI21" i="20"/>
  <c r="J21" i="20"/>
  <c r="AK21" i="20"/>
  <c r="R21" i="20"/>
  <c r="L21" i="20"/>
  <c r="AH21" i="20"/>
  <c r="V21" i="20"/>
  <c r="AA21" i="20"/>
  <c r="AJ21" i="20"/>
  <c r="X21" i="20"/>
  <c r="Q21" i="20"/>
  <c r="Z21" i="20"/>
  <c r="F21" i="20"/>
  <c r="AB21" i="20"/>
  <c r="K21" i="20"/>
  <c r="P21" i="20"/>
  <c r="AE21" i="20"/>
  <c r="AO21" i="20"/>
  <c r="Y21" i="20"/>
  <c r="T21" i="20"/>
  <c r="M17" i="20" l="1"/>
  <c r="M20" i="20" s="1"/>
  <c r="S17" i="20"/>
  <c r="S64" i="20" s="1"/>
  <c r="L17" i="20"/>
  <c r="L20" i="20" s="1"/>
  <c r="F17" i="20"/>
  <c r="F38" i="20" s="1"/>
  <c r="Q17" i="20"/>
  <c r="Q40" i="20" s="1"/>
  <c r="H17" i="20"/>
  <c r="H60" i="20" s="1"/>
  <c r="AN17" i="20"/>
  <c r="AN42" i="20" s="1"/>
  <c r="J17" i="20"/>
  <c r="J18" i="20" s="1"/>
  <c r="AS55" i="20"/>
  <c r="B66" i="37" s="1"/>
  <c r="O64" i="20"/>
  <c r="O20" i="20"/>
  <c r="O65" i="20"/>
  <c r="O26" i="20"/>
  <c r="F44" i="46"/>
  <c r="G44" i="46" s="1"/>
  <c r="F47" i="46"/>
  <c r="G47" i="46" s="1"/>
  <c r="F36" i="46"/>
  <c r="G36" i="46" s="1"/>
  <c r="F40" i="46"/>
  <c r="G40" i="46" s="1"/>
  <c r="F34" i="46"/>
  <c r="G34" i="46" s="1"/>
  <c r="F38" i="46"/>
  <c r="G38" i="46" s="1"/>
  <c r="F24" i="46"/>
  <c r="G24" i="46" s="1"/>
  <c r="F41" i="46"/>
  <c r="G41" i="46" s="1"/>
  <c r="G17" i="20"/>
  <c r="G64" i="20" s="1"/>
  <c r="T17" i="20"/>
  <c r="T38" i="20" s="1"/>
  <c r="R17" i="20"/>
  <c r="R40" i="20" s="1"/>
  <c r="I17" i="20"/>
  <c r="I20" i="20" s="1"/>
  <c r="K17" i="20"/>
  <c r="F48" i="46"/>
  <c r="G48" i="46" s="1"/>
  <c r="F25" i="46"/>
  <c r="G25" i="46" s="1"/>
  <c r="F35" i="46"/>
  <c r="G35" i="46" s="1"/>
  <c r="F28" i="46"/>
  <c r="G28" i="46" s="1"/>
  <c r="F39" i="46"/>
  <c r="G39" i="46" s="1"/>
  <c r="F14" i="46"/>
  <c r="G14" i="46" s="1"/>
  <c r="F49" i="46"/>
  <c r="G49" i="46" s="1"/>
  <c r="F50" i="46"/>
  <c r="G50" i="46" s="1"/>
  <c r="F42" i="46"/>
  <c r="G42" i="46" s="1"/>
  <c r="F26" i="46"/>
  <c r="G26" i="46" s="1"/>
  <c r="F19" i="46"/>
  <c r="G19" i="46" s="1"/>
  <c r="F27" i="46"/>
  <c r="G27" i="46" s="1"/>
  <c r="F17" i="46"/>
  <c r="G17" i="46" s="1"/>
  <c r="F21" i="46"/>
  <c r="G21" i="46" s="1"/>
  <c r="F23" i="46"/>
  <c r="G23" i="46" s="1"/>
  <c r="F15" i="46"/>
  <c r="G15" i="46" s="1"/>
  <c r="F20" i="46"/>
  <c r="G20" i="46" s="1"/>
  <c r="F22" i="46"/>
  <c r="G22" i="46" s="1"/>
  <c r="F16" i="46"/>
  <c r="G16" i="46" s="1"/>
  <c r="F18" i="46"/>
  <c r="G18" i="46" s="1"/>
  <c r="F37" i="46"/>
  <c r="G37" i="46" s="1"/>
  <c r="F43" i="46"/>
  <c r="G43" i="46" s="1"/>
  <c r="AA17" i="20"/>
  <c r="AA42" i="20" s="1"/>
  <c r="AE17" i="20"/>
  <c r="N17" i="20"/>
  <c r="N65" i="20" s="1"/>
  <c r="F46" i="46"/>
  <c r="G46" i="46" s="1"/>
  <c r="F45" i="46"/>
  <c r="G45" i="46" s="1"/>
  <c r="AE19" i="20"/>
  <c r="AE62" i="20"/>
  <c r="AN26" i="20"/>
  <c r="G42" i="20"/>
  <c r="G18" i="20"/>
  <c r="G20" i="20"/>
  <c r="G66" i="20"/>
  <c r="AM17" i="20"/>
  <c r="H64" i="20"/>
  <c r="L26" i="20"/>
  <c r="H66" i="20"/>
  <c r="V17" i="20"/>
  <c r="H46" i="45"/>
  <c r="H42" i="45"/>
  <c r="H38" i="45"/>
  <c r="H34" i="45"/>
  <c r="H30" i="45"/>
  <c r="H26" i="45"/>
  <c r="H22" i="45"/>
  <c r="H18" i="45"/>
  <c r="H14" i="45"/>
  <c r="H10" i="45"/>
  <c r="H45" i="45"/>
  <c r="H41" i="45"/>
  <c r="H37" i="45"/>
  <c r="H33" i="45"/>
  <c r="H29" i="45"/>
  <c r="H25" i="45"/>
  <c r="H21" i="45"/>
  <c r="H17" i="45"/>
  <c r="H13" i="45"/>
  <c r="H44" i="45"/>
  <c r="H40" i="45"/>
  <c r="H36" i="45"/>
  <c r="H32" i="45"/>
  <c r="H28" i="45"/>
  <c r="H24" i="45"/>
  <c r="H20" i="45"/>
  <c r="H16" i="45"/>
  <c r="H12" i="45"/>
  <c r="H43" i="45"/>
  <c r="H39" i="45"/>
  <c r="H35" i="45"/>
  <c r="H31" i="45"/>
  <c r="H27" i="45"/>
  <c r="H23" i="45"/>
  <c r="H19" i="45"/>
  <c r="H15" i="45"/>
  <c r="H11" i="45"/>
  <c r="U20" i="20"/>
  <c r="U59" i="20"/>
  <c r="U50" i="20"/>
  <c r="U22" i="20"/>
  <c r="S23" i="20"/>
  <c r="U49" i="20"/>
  <c r="U25" i="20"/>
  <c r="U51" i="20"/>
  <c r="U18" i="20"/>
  <c r="U60" i="20"/>
  <c r="U73" i="20"/>
  <c r="U58" i="20"/>
  <c r="U36" i="20"/>
  <c r="U56" i="20"/>
  <c r="U40" i="20"/>
  <c r="U66" i="20"/>
  <c r="U26" i="20"/>
  <c r="U57" i="20"/>
  <c r="U27" i="20"/>
  <c r="U24" i="20"/>
  <c r="U19" i="20"/>
  <c r="X17" i="20"/>
  <c r="W17" i="20"/>
  <c r="Y17" i="20"/>
  <c r="AG17" i="20"/>
  <c r="AG76" i="20" s="1"/>
  <c r="P17" i="20"/>
  <c r="P45" i="20" s="1"/>
  <c r="AJ17" i="20"/>
  <c r="AJ49" i="20" s="1"/>
  <c r="AP17" i="20"/>
  <c r="AP76" i="20" s="1"/>
  <c r="Z17" i="20"/>
  <c r="AD17" i="20"/>
  <c r="AO17" i="20"/>
  <c r="AO76" i="20" s="1"/>
  <c r="AC17" i="20"/>
  <c r="AF17" i="20"/>
  <c r="AF76" i="20" s="1"/>
  <c r="M64" i="20"/>
  <c r="M65" i="20"/>
  <c r="M42" i="20"/>
  <c r="M19" i="20"/>
  <c r="M66" i="20"/>
  <c r="H20" i="20"/>
  <c r="H18" i="20"/>
  <c r="H42" i="20"/>
  <c r="H65" i="20"/>
  <c r="H19" i="20"/>
  <c r="H26" i="20"/>
  <c r="M18" i="20"/>
  <c r="AI17" i="20"/>
  <c r="T66" i="20"/>
  <c r="I34" i="20"/>
  <c r="I24" i="20"/>
  <c r="AE27" i="20"/>
  <c r="AE43" i="20"/>
  <c r="AE18" i="20"/>
  <c r="AE64" i="20"/>
  <c r="AE20" i="20"/>
  <c r="AE74" i="20"/>
  <c r="Q66" i="20"/>
  <c r="AE26" i="20"/>
  <c r="AE46" i="20"/>
  <c r="AE59" i="20"/>
  <c r="AE23" i="20"/>
  <c r="AE65" i="20"/>
  <c r="AE42" i="20"/>
  <c r="AE63" i="20"/>
  <c r="AE67" i="20"/>
  <c r="AE40" i="20"/>
  <c r="G19" i="20"/>
  <c r="S40" i="20"/>
  <c r="S66" i="20"/>
  <c r="G26" i="20"/>
  <c r="G65" i="20"/>
  <c r="O42" i="20"/>
  <c r="O66" i="20"/>
  <c r="O18" i="20"/>
  <c r="O19" i="20"/>
  <c r="S26" i="20"/>
  <c r="O60" i="20"/>
  <c r="N20" i="20"/>
  <c r="AE24" i="20"/>
  <c r="U64" i="20"/>
  <c r="U61" i="20"/>
  <c r="AK17" i="20"/>
  <c r="AK76" i="20" s="1"/>
  <c r="AB17" i="20"/>
  <c r="AB62" i="20" s="1"/>
  <c r="AH17" i="20"/>
  <c r="AH62" i="20" s="1"/>
  <c r="AL17" i="20"/>
  <c r="AL76" i="20" s="1"/>
  <c r="AS54" i="20"/>
  <c r="AS21" i="20"/>
  <c r="B64" i="37" s="1"/>
  <c r="N18" i="20" l="1"/>
  <c r="R19" i="20"/>
  <c r="J59" i="20"/>
  <c r="L37" i="20"/>
  <c r="L65" i="20"/>
  <c r="F18" i="20"/>
  <c r="L40" i="20"/>
  <c r="L19" i="20"/>
  <c r="AN19" i="20"/>
  <c r="J19" i="20"/>
  <c r="J40" i="20"/>
  <c r="N66" i="20"/>
  <c r="N42" i="20"/>
  <c r="N26" i="20"/>
  <c r="T18" i="20"/>
  <c r="L18" i="20"/>
  <c r="L78" i="20" s="1"/>
  <c r="L81" i="20" s="1"/>
  <c r="L66" i="20"/>
  <c r="R50" i="20"/>
  <c r="R42" i="20"/>
  <c r="J35" i="20"/>
  <c r="T26" i="20"/>
  <c r="N19" i="20"/>
  <c r="F22" i="20"/>
  <c r="F19" i="20"/>
  <c r="L60" i="20"/>
  <c r="L42" i="20"/>
  <c r="L59" i="20"/>
  <c r="J42" i="20"/>
  <c r="T23" i="20"/>
  <c r="AN65" i="20"/>
  <c r="F42" i="20"/>
  <c r="Q44" i="20"/>
  <c r="F64" i="20"/>
  <c r="F24" i="20"/>
  <c r="F23" i="20"/>
  <c r="F66" i="20"/>
  <c r="F26" i="20"/>
  <c r="AA27" i="20"/>
  <c r="T19" i="20"/>
  <c r="Q43" i="20"/>
  <c r="Q46" i="20"/>
  <c r="Q45" i="20"/>
  <c r="AA18" i="20"/>
  <c r="F40" i="20"/>
  <c r="Q26" i="20"/>
  <c r="F20" i="20"/>
  <c r="F65" i="20"/>
  <c r="F59" i="20"/>
  <c r="Q18" i="20"/>
  <c r="Q19" i="20"/>
  <c r="Q36" i="20"/>
  <c r="Q27" i="20"/>
  <c r="Q50" i="20"/>
  <c r="Q65" i="20"/>
  <c r="Q49" i="20"/>
  <c r="Q64" i="20"/>
  <c r="Q56" i="20"/>
  <c r="Q51" i="20"/>
  <c r="Q20" i="20"/>
  <c r="AA20" i="20"/>
  <c r="R20" i="20"/>
  <c r="J66" i="20"/>
  <c r="J37" i="20"/>
  <c r="J38" i="20"/>
  <c r="J25" i="20"/>
  <c r="J20" i="20"/>
  <c r="AN20" i="20"/>
  <c r="AN66" i="20"/>
  <c r="AN64" i="20"/>
  <c r="N64" i="20"/>
  <c r="N60" i="20"/>
  <c r="T64" i="20"/>
  <c r="AA66" i="20"/>
  <c r="J65" i="20"/>
  <c r="J64" i="20"/>
  <c r="J26" i="20"/>
  <c r="AN46" i="20"/>
  <c r="AN18" i="20"/>
  <c r="T65" i="20"/>
  <c r="T20" i="20"/>
  <c r="T42" i="20"/>
  <c r="T27" i="20"/>
  <c r="AA65" i="20"/>
  <c r="I26" i="20"/>
  <c r="AA64" i="20"/>
  <c r="AA26" i="20"/>
  <c r="I66" i="20"/>
  <c r="I46" i="20"/>
  <c r="I35" i="20"/>
  <c r="I42" i="20"/>
  <c r="I64" i="20"/>
  <c r="I33" i="20"/>
  <c r="I38" i="20"/>
  <c r="I22" i="20"/>
  <c r="I27" i="20"/>
  <c r="I65" i="20"/>
  <c r="I25" i="20"/>
  <c r="I18" i="20"/>
  <c r="I37" i="20"/>
  <c r="I23" i="20"/>
  <c r="I19" i="20"/>
  <c r="AA46" i="20"/>
  <c r="R60" i="20"/>
  <c r="R46" i="20"/>
  <c r="R26" i="20"/>
  <c r="R66" i="20"/>
  <c r="R64" i="20"/>
  <c r="R65" i="20"/>
  <c r="R38" i="20"/>
  <c r="R18" i="20"/>
  <c r="AA19" i="20"/>
  <c r="AA40" i="20"/>
  <c r="AE66" i="20"/>
  <c r="AE73" i="20"/>
  <c r="K20" i="20"/>
  <c r="K40" i="20"/>
  <c r="K18" i="20"/>
  <c r="K59" i="20"/>
  <c r="K66" i="20"/>
  <c r="K42" i="20"/>
  <c r="K19" i="20"/>
  <c r="K60" i="20"/>
  <c r="K26" i="20"/>
  <c r="K65" i="20"/>
  <c r="K37" i="20"/>
  <c r="B65" i="37"/>
  <c r="AS76" i="20"/>
  <c r="AC20" i="20"/>
  <c r="AC62" i="20"/>
  <c r="Y52" i="20"/>
  <c r="Y62" i="20"/>
  <c r="AK52" i="20"/>
  <c r="AK62" i="20"/>
  <c r="AC22" i="20"/>
  <c r="AJ51" i="20"/>
  <c r="AJ62" i="20"/>
  <c r="AL52" i="20"/>
  <c r="AL62" i="20"/>
  <c r="AC26" i="20"/>
  <c r="AI46" i="20"/>
  <c r="AI62" i="20"/>
  <c r="AD18" i="20"/>
  <c r="AD62" i="20"/>
  <c r="AM19" i="20"/>
  <c r="AM62" i="20"/>
  <c r="AP52" i="20"/>
  <c r="AP62" i="20"/>
  <c r="AO18" i="20"/>
  <c r="AO62" i="20"/>
  <c r="AF45" i="20"/>
  <c r="AF62" i="20"/>
  <c r="AG73" i="20"/>
  <c r="AG62" i="20"/>
  <c r="V26" i="20"/>
  <c r="V62" i="20"/>
  <c r="AC44" i="20"/>
  <c r="Z48" i="20"/>
  <c r="Z47" i="20"/>
  <c r="X25" i="20"/>
  <c r="X47" i="20"/>
  <c r="AM23" i="20"/>
  <c r="AG31" i="20"/>
  <c r="AM63" i="20"/>
  <c r="AC63" i="20"/>
  <c r="AC74" i="20"/>
  <c r="AM60" i="20"/>
  <c r="AP58" i="20"/>
  <c r="AM45" i="20"/>
  <c r="AM25" i="20"/>
  <c r="AM59" i="20"/>
  <c r="AJ18" i="20"/>
  <c r="AM32" i="20"/>
  <c r="W35" i="20"/>
  <c r="AM49" i="20"/>
  <c r="AM56" i="20"/>
  <c r="AM50" i="20"/>
  <c r="V63" i="20"/>
  <c r="AO67" i="20"/>
  <c r="AM58" i="20"/>
  <c r="AM20" i="20"/>
  <c r="AM31" i="20"/>
  <c r="AM64" i="20"/>
  <c r="W22" i="20"/>
  <c r="AM73" i="20"/>
  <c r="AM35" i="20"/>
  <c r="AM44" i="20"/>
  <c r="AM24" i="20"/>
  <c r="AO58" i="20"/>
  <c r="AM18" i="20"/>
  <c r="W65" i="20"/>
  <c r="X18" i="20"/>
  <c r="AM46" i="20"/>
  <c r="AM34" i="20"/>
  <c r="AM30" i="20"/>
  <c r="AM43" i="20"/>
  <c r="AM33" i="20"/>
  <c r="AM66" i="20"/>
  <c r="AM22" i="20"/>
  <c r="AJ34" i="20"/>
  <c r="AC19" i="20"/>
  <c r="AC59" i="20"/>
  <c r="AG46" i="20"/>
  <c r="AG52" i="20"/>
  <c r="Z18" i="20"/>
  <c r="AI35" i="20"/>
  <c r="X24" i="20"/>
  <c r="AG34" i="20"/>
  <c r="AD59" i="20"/>
  <c r="AI40" i="20"/>
  <c r="X23" i="20"/>
  <c r="X48" i="20"/>
  <c r="AD26" i="20"/>
  <c r="AG64" i="20"/>
  <c r="Z49" i="20"/>
  <c r="AG74" i="20"/>
  <c r="X27" i="20"/>
  <c r="AI19" i="20"/>
  <c r="P18" i="20"/>
  <c r="AM41" i="20"/>
  <c r="AM37" i="20"/>
  <c r="U78" i="20"/>
  <c r="U81" i="20" s="1"/>
  <c r="AJ45" i="20"/>
  <c r="AI30" i="20"/>
  <c r="AI25" i="20"/>
  <c r="AJ44" i="20"/>
  <c r="AI63" i="20"/>
  <c r="AO34" i="20"/>
  <c r="W20" i="20"/>
  <c r="W64" i="20"/>
  <c r="W37" i="20"/>
  <c r="X26" i="20"/>
  <c r="AO44" i="20"/>
  <c r="AI44" i="20"/>
  <c r="AI36" i="20"/>
  <c r="AI50" i="20"/>
  <c r="AI45" i="20"/>
  <c r="AD44" i="20"/>
  <c r="AO66" i="20"/>
  <c r="AO23" i="20"/>
  <c r="AO30" i="20"/>
  <c r="AO73" i="20"/>
  <c r="V57" i="20"/>
  <c r="Z29" i="20"/>
  <c r="Z28" i="20"/>
  <c r="V24" i="20"/>
  <c r="V19" i="20"/>
  <c r="V25" i="20"/>
  <c r="W25" i="20"/>
  <c r="W26" i="20"/>
  <c r="V18" i="20"/>
  <c r="W24" i="20"/>
  <c r="W27" i="20"/>
  <c r="AI33" i="20"/>
  <c r="AI60" i="20"/>
  <c r="AI43" i="20"/>
  <c r="AO19" i="20"/>
  <c r="AO64" i="20"/>
  <c r="AO42" i="20"/>
  <c r="AO63" i="20"/>
  <c r="V64" i="20"/>
  <c r="V73" i="20"/>
  <c r="X28" i="20"/>
  <c r="V37" i="20"/>
  <c r="V38" i="20"/>
  <c r="W18" i="20"/>
  <c r="W66" i="20"/>
  <c r="X29" i="20"/>
  <c r="X19" i="20"/>
  <c r="AD49" i="20"/>
  <c r="AO22" i="20"/>
  <c r="AI31" i="20"/>
  <c r="AI34" i="20"/>
  <c r="AI22" i="20"/>
  <c r="AO43" i="20"/>
  <c r="AO45" i="20"/>
  <c r="AF66" i="20"/>
  <c r="V22" i="20"/>
  <c r="V20" i="20"/>
  <c r="V27" i="20"/>
  <c r="V66" i="20"/>
  <c r="V35" i="20"/>
  <c r="M78" i="20"/>
  <c r="M81" i="20" s="1"/>
  <c r="AG30" i="20"/>
  <c r="X22" i="20"/>
  <c r="X66" i="20"/>
  <c r="X39" i="20"/>
  <c r="P64" i="20"/>
  <c r="AF43" i="20"/>
  <c r="P46" i="20"/>
  <c r="AF20" i="20"/>
  <c r="X57" i="20"/>
  <c r="X20" i="20"/>
  <c r="X73" i="20"/>
  <c r="Z34" i="20"/>
  <c r="Z20" i="20"/>
  <c r="AF46" i="20"/>
  <c r="G78" i="20"/>
  <c r="G81" i="20" s="1"/>
  <c r="S78" i="20"/>
  <c r="S81" i="20" s="1"/>
  <c r="H78" i="20"/>
  <c r="H81" i="20" s="1"/>
  <c r="AF64" i="20"/>
  <c r="AF41" i="20"/>
  <c r="AF19" i="20"/>
  <c r="AF33" i="20"/>
  <c r="AF26" i="20"/>
  <c r="AF42" i="20"/>
  <c r="AF24" i="20"/>
  <c r="AF22" i="20"/>
  <c r="AF74" i="20"/>
  <c r="AF73" i="20"/>
  <c r="Z31" i="20"/>
  <c r="Z45" i="20"/>
  <c r="AF50" i="20"/>
  <c r="AF32" i="20"/>
  <c r="AF27" i="20"/>
  <c r="AF30" i="20"/>
  <c r="AC18" i="20"/>
  <c r="AC45" i="20"/>
  <c r="AC66" i="20"/>
  <c r="AC64" i="20"/>
  <c r="AC23" i="20"/>
  <c r="AC42" i="20"/>
  <c r="AC60" i="20"/>
  <c r="AC24" i="20"/>
  <c r="AC73" i="20"/>
  <c r="AP53" i="20"/>
  <c r="AP49" i="20"/>
  <c r="AP57" i="20"/>
  <c r="AP25" i="20"/>
  <c r="AP26" i="20"/>
  <c r="AP59" i="20"/>
  <c r="AP19" i="20"/>
  <c r="AP50" i="20"/>
  <c r="AP73" i="20"/>
  <c r="AP36" i="20"/>
  <c r="AP22" i="20"/>
  <c r="AP66" i="20"/>
  <c r="AP56" i="20"/>
  <c r="AP64" i="20"/>
  <c r="AP40" i="20"/>
  <c r="AP67" i="20"/>
  <c r="AP20" i="20"/>
  <c r="AP60" i="20"/>
  <c r="AP63" i="20"/>
  <c r="AP24" i="20"/>
  <c r="AP75" i="20"/>
  <c r="AP51" i="20"/>
  <c r="AP27" i="20"/>
  <c r="Y51" i="20"/>
  <c r="Y66" i="20"/>
  <c r="Y18" i="20"/>
  <c r="Y57" i="20"/>
  <c r="Y24" i="20"/>
  <c r="Y53" i="20"/>
  <c r="Y22" i="20"/>
  <c r="Y20" i="20"/>
  <c r="Y23" i="20"/>
  <c r="Y26" i="20"/>
  <c r="Y19" i="20"/>
  <c r="Y56" i="20"/>
  <c r="Y63" i="20"/>
  <c r="Y27" i="20"/>
  <c r="Y25" i="20"/>
  <c r="Y73" i="20"/>
  <c r="AG44" i="20"/>
  <c r="AG49" i="20"/>
  <c r="AG24" i="20"/>
  <c r="AG42" i="20"/>
  <c r="AG45" i="20"/>
  <c r="AG20" i="20"/>
  <c r="AG53" i="20"/>
  <c r="AG59" i="20"/>
  <c r="AF60" i="20"/>
  <c r="AG66" i="20"/>
  <c r="AG67" i="20"/>
  <c r="AG22" i="20"/>
  <c r="AC67" i="20"/>
  <c r="AC58" i="20"/>
  <c r="AO57" i="20"/>
  <c r="AO49" i="20"/>
  <c r="AO32" i="20"/>
  <c r="AO59" i="20"/>
  <c r="AO46" i="20"/>
  <c r="AO31" i="20"/>
  <c r="AJ64" i="20"/>
  <c r="AJ26" i="20"/>
  <c r="AJ50" i="20"/>
  <c r="AJ56" i="20"/>
  <c r="AJ24" i="20"/>
  <c r="AJ27" i="20"/>
  <c r="AJ63" i="20"/>
  <c r="AJ73" i="20"/>
  <c r="AJ22" i="20"/>
  <c r="AJ46" i="20"/>
  <c r="AJ43" i="20"/>
  <c r="AJ19" i="20"/>
  <c r="AJ23" i="20"/>
  <c r="AJ66" i="20"/>
  <c r="W38" i="20"/>
  <c r="W73" i="20"/>
  <c r="W19" i="20"/>
  <c r="Z44" i="20"/>
  <c r="Z43" i="20"/>
  <c r="Z59" i="20"/>
  <c r="Z39" i="20"/>
  <c r="Z60" i="20"/>
  <c r="Z24" i="20"/>
  <c r="Z26" i="20"/>
  <c r="Z27" i="20"/>
  <c r="Z46" i="20"/>
  <c r="Z22" i="20"/>
  <c r="Z40" i="20"/>
  <c r="Z66" i="20"/>
  <c r="Z30" i="20"/>
  <c r="Z41" i="20"/>
  <c r="Z64" i="20"/>
  <c r="Z25" i="20"/>
  <c r="Z58" i="20"/>
  <c r="Z56" i="20"/>
  <c r="Z51" i="20"/>
  <c r="Z32" i="20"/>
  <c r="Z19" i="20"/>
  <c r="Z50" i="20"/>
  <c r="Z33" i="20"/>
  <c r="AG26" i="20"/>
  <c r="AG18" i="20"/>
  <c r="AG27" i="20"/>
  <c r="AG50" i="20"/>
  <c r="Z36" i="20"/>
  <c r="AG33" i="20"/>
  <c r="AF31" i="20"/>
  <c r="AC49" i="20"/>
  <c r="AP18" i="20"/>
  <c r="AG32" i="20"/>
  <c r="AG63" i="20"/>
  <c r="AI64" i="20"/>
  <c r="AG19" i="20"/>
  <c r="AG43" i="20"/>
  <c r="AI32" i="20"/>
  <c r="AI51" i="20"/>
  <c r="AI18" i="20"/>
  <c r="AI73" i="20"/>
  <c r="AI56" i="20"/>
  <c r="AI26" i="20"/>
  <c r="AI27" i="20"/>
  <c r="O78" i="20"/>
  <c r="O81" i="20" s="1"/>
  <c r="AI66" i="20"/>
  <c r="AI20" i="20"/>
  <c r="AP61" i="20"/>
  <c r="AS61" i="20" s="1"/>
  <c r="AG58" i="20"/>
  <c r="AJ20" i="20"/>
  <c r="AC46" i="20"/>
  <c r="AF23" i="20"/>
  <c r="AF49" i="20"/>
  <c r="AF18" i="20"/>
  <c r="AC43" i="20"/>
  <c r="AO60" i="20"/>
  <c r="AF63" i="20"/>
  <c r="AF44" i="20"/>
  <c r="AF58" i="20"/>
  <c r="AF34" i="20"/>
  <c r="AO24" i="20"/>
  <c r="AD45" i="20"/>
  <c r="AD60" i="20"/>
  <c r="AD46" i="20"/>
  <c r="AD73" i="20"/>
  <c r="AD64" i="20"/>
  <c r="AD43" i="20"/>
  <c r="AD19" i="20"/>
  <c r="AD58" i="20"/>
  <c r="AD66" i="20"/>
  <c r="AD42" i="20"/>
  <c r="AD63" i="20"/>
  <c r="AD22" i="20"/>
  <c r="AD74" i="20"/>
  <c r="AD67" i="20"/>
  <c r="AD23" i="20"/>
  <c r="AD24" i="20"/>
  <c r="AD20" i="20"/>
  <c r="P50" i="20"/>
  <c r="P44" i="20"/>
  <c r="P43" i="20"/>
  <c r="P40" i="20"/>
  <c r="P27" i="20"/>
  <c r="P65" i="20"/>
  <c r="P66" i="20"/>
  <c r="P19" i="20"/>
  <c r="P37" i="20"/>
  <c r="P20" i="20"/>
  <c r="P26" i="20"/>
  <c r="AL68" i="20"/>
  <c r="AL71" i="20"/>
  <c r="AL49" i="20"/>
  <c r="AL64" i="20"/>
  <c r="AL46" i="20"/>
  <c r="AL30" i="20"/>
  <c r="AL19" i="20"/>
  <c r="AL67" i="20"/>
  <c r="AL70" i="20"/>
  <c r="AL63" i="20"/>
  <c r="AL53" i="20"/>
  <c r="AL33" i="20"/>
  <c r="AL20" i="20"/>
  <c r="AL31" i="20"/>
  <c r="AL73" i="20"/>
  <c r="AL38" i="20"/>
  <c r="AL32" i="20"/>
  <c r="AL24" i="20"/>
  <c r="AL26" i="20"/>
  <c r="AL69" i="20"/>
  <c r="AL45" i="20"/>
  <c r="AL18" i="20"/>
  <c r="AL59" i="20"/>
  <c r="AL58" i="20"/>
  <c r="AL43" i="20"/>
  <c r="AL34" i="20"/>
  <c r="AL66" i="20"/>
  <c r="AL27" i="20"/>
  <c r="AL37" i="20"/>
  <c r="AL74" i="20"/>
  <c r="AL72" i="20"/>
  <c r="AL42" i="20"/>
  <c r="AL23" i="20"/>
  <c r="AH64" i="20"/>
  <c r="AH59" i="20"/>
  <c r="AH22" i="20"/>
  <c r="AH50" i="20"/>
  <c r="AH34" i="20"/>
  <c r="AH60" i="20"/>
  <c r="AH65" i="20"/>
  <c r="AH44" i="20"/>
  <c r="AH31" i="20"/>
  <c r="AH30" i="20"/>
  <c r="AH41" i="20"/>
  <c r="AH66" i="20"/>
  <c r="AH19" i="20"/>
  <c r="AH20" i="20"/>
  <c r="AH73" i="20"/>
  <c r="AH63" i="20"/>
  <c r="AH51" i="20"/>
  <c r="AH56" i="20"/>
  <c r="AH49" i="20"/>
  <c r="AH24" i="20"/>
  <c r="AH40" i="20"/>
  <c r="AH45" i="20"/>
  <c r="AH46" i="20"/>
  <c r="AH27" i="20"/>
  <c r="AH18" i="20"/>
  <c r="AH42" i="20"/>
  <c r="AH26" i="20"/>
  <c r="AH23" i="20"/>
  <c r="AH32" i="20"/>
  <c r="AH43" i="20"/>
  <c r="AB18" i="20"/>
  <c r="AB60" i="20"/>
  <c r="AB19" i="20"/>
  <c r="AB43" i="20"/>
  <c r="AB24" i="20"/>
  <c r="AB46" i="20"/>
  <c r="AB58" i="20"/>
  <c r="AB66" i="20"/>
  <c r="AB22" i="20"/>
  <c r="AB64" i="20"/>
  <c r="AB44" i="20"/>
  <c r="AB67" i="20"/>
  <c r="AB73" i="20"/>
  <c r="AB26" i="20"/>
  <c r="AB42" i="20"/>
  <c r="AB20" i="20"/>
  <c r="AB49" i="20"/>
  <c r="AB23" i="20"/>
  <c r="AB63" i="20"/>
  <c r="AB45" i="20"/>
  <c r="AB74" i="20"/>
  <c r="AB59" i="20"/>
  <c r="AK18" i="20"/>
  <c r="AK66" i="20"/>
  <c r="AK26" i="20"/>
  <c r="AK24" i="20"/>
  <c r="AK20" i="20"/>
  <c r="AK45" i="20"/>
  <c r="AK49" i="20"/>
  <c r="AK23" i="20"/>
  <c r="AK33" i="20"/>
  <c r="AK58" i="20"/>
  <c r="AK32" i="20"/>
  <c r="AK42" i="20"/>
  <c r="AK74" i="20"/>
  <c r="AK72" i="20"/>
  <c r="AK46" i="20"/>
  <c r="AK43" i="20"/>
  <c r="AK31" i="20"/>
  <c r="AK63" i="20"/>
  <c r="AK53" i="20"/>
  <c r="AK44" i="20"/>
  <c r="AK22" i="20"/>
  <c r="AK19" i="20"/>
  <c r="AK27" i="20"/>
  <c r="AK71" i="20"/>
  <c r="AK68" i="20"/>
  <c r="AK30" i="20"/>
  <c r="AK34" i="20"/>
  <c r="AK73" i="20"/>
  <c r="AK75" i="20"/>
  <c r="AK64" i="20"/>
  <c r="AK59" i="20"/>
  <c r="AK69" i="20"/>
  <c r="AK50" i="20"/>
  <c r="AK67" i="20"/>
  <c r="AK70" i="20"/>
  <c r="N78" i="20" l="1"/>
  <c r="N81" i="20" s="1"/>
  <c r="J78" i="20"/>
  <c r="J81" i="20" s="1"/>
  <c r="F78" i="20"/>
  <c r="F81" i="20" s="1"/>
  <c r="Q78" i="20"/>
  <c r="Q81" i="20" s="1"/>
  <c r="T78" i="20"/>
  <c r="T81" i="20" s="1"/>
  <c r="AN78" i="20"/>
  <c r="AN81" i="20" s="1"/>
  <c r="R78" i="20"/>
  <c r="R81" i="20" s="1"/>
  <c r="AE78" i="20"/>
  <c r="AE81" i="20" s="1"/>
  <c r="I78" i="20"/>
  <c r="I81" i="20" s="1"/>
  <c r="AA78" i="20"/>
  <c r="AA81" i="20" s="1"/>
  <c r="K78" i="20"/>
  <c r="AS62" i="20"/>
  <c r="AS52" i="20"/>
  <c r="AS48" i="20"/>
  <c r="AS47" i="20"/>
  <c r="AS28" i="20"/>
  <c r="B46" i="37" s="1"/>
  <c r="AS35" i="20"/>
  <c r="AS29" i="20"/>
  <c r="AM78" i="20"/>
  <c r="AM81" i="20" s="1"/>
  <c r="L25" i="43"/>
  <c r="L14" i="43"/>
  <c r="AS39" i="20"/>
  <c r="L31" i="43"/>
  <c r="L16" i="43"/>
  <c r="L18" i="43"/>
  <c r="L22" i="43"/>
  <c r="X78" i="20"/>
  <c r="X81" i="20" s="1"/>
  <c r="L12" i="43"/>
  <c r="AS38" i="20"/>
  <c r="L11" i="43"/>
  <c r="L23" i="43"/>
  <c r="L17" i="43"/>
  <c r="V78" i="20"/>
  <c r="V81" i="20" s="1"/>
  <c r="AO78" i="20"/>
  <c r="AO81" i="20" s="1"/>
  <c r="AS36" i="20"/>
  <c r="AS25" i="20"/>
  <c r="B15" i="37" s="1"/>
  <c r="AJ78" i="20"/>
  <c r="AJ81" i="20" s="1"/>
  <c r="AS69" i="20"/>
  <c r="AS40" i="20"/>
  <c r="AS72" i="20"/>
  <c r="AD78" i="20"/>
  <c r="AD81" i="20" s="1"/>
  <c r="AI78" i="20"/>
  <c r="AI81" i="20" s="1"/>
  <c r="AS57" i="20"/>
  <c r="AS20" i="20"/>
  <c r="B11" i="37" s="1"/>
  <c r="AF78" i="20"/>
  <c r="AF81" i="20" s="1"/>
  <c r="P78" i="20"/>
  <c r="P81" i="20" s="1"/>
  <c r="AG78" i="20"/>
  <c r="L37" i="43" s="1"/>
  <c r="AC78" i="20"/>
  <c r="AC81" i="20" s="1"/>
  <c r="Z78" i="20"/>
  <c r="L30" i="43" s="1"/>
  <c r="W78" i="20"/>
  <c r="W81" i="20" s="1"/>
  <c r="AS56" i="20"/>
  <c r="Y78" i="20"/>
  <c r="L19" i="43"/>
  <c r="AS75" i="20"/>
  <c r="B63" i="37" s="1"/>
  <c r="AS53" i="20"/>
  <c r="AS51" i="20"/>
  <c r="AS41" i="20"/>
  <c r="AS65" i="20"/>
  <c r="AS37" i="20"/>
  <c r="AP78" i="20"/>
  <c r="AS23" i="20"/>
  <c r="B13" i="37" s="1"/>
  <c r="AS27" i="20"/>
  <c r="B17" i="37" s="1"/>
  <c r="L21" i="43"/>
  <c r="AS33" i="20"/>
  <c r="AS31" i="20"/>
  <c r="AS68" i="20"/>
  <c r="AS66" i="20"/>
  <c r="AS24" i="20"/>
  <c r="B14" i="37" s="1"/>
  <c r="AS59" i="20"/>
  <c r="B37" i="37" s="1"/>
  <c r="AS44" i="20"/>
  <c r="AS58" i="20"/>
  <c r="AS43" i="20"/>
  <c r="AS30" i="20"/>
  <c r="AK78" i="20"/>
  <c r="AS18" i="20"/>
  <c r="B9" i="37" s="1"/>
  <c r="AB78" i="20"/>
  <c r="AH78" i="20"/>
  <c r="AS71" i="20"/>
  <c r="AS74" i="20"/>
  <c r="B45" i="37" s="1"/>
  <c r="AS49" i="20"/>
  <c r="AS26" i="20"/>
  <c r="B16" i="37" s="1"/>
  <c r="AS64" i="20"/>
  <c r="AS19" i="20"/>
  <c r="B10" i="37" s="1"/>
  <c r="AS70" i="20"/>
  <c r="AS45" i="20"/>
  <c r="AS73" i="20"/>
  <c r="AS22" i="20"/>
  <c r="B12" i="37" s="1"/>
  <c r="AS46" i="20"/>
  <c r="AS60" i="20"/>
  <c r="AS32" i="20"/>
  <c r="AS34" i="20"/>
  <c r="AS63" i="20"/>
  <c r="AS42" i="20"/>
  <c r="AS67" i="20"/>
  <c r="B40" i="37" s="1"/>
  <c r="B56" i="37"/>
  <c r="AS50" i="20"/>
  <c r="AL78" i="20"/>
  <c r="L32" i="43" l="1"/>
  <c r="AB81" i="20"/>
  <c r="B47" i="37"/>
  <c r="L10" i="43"/>
  <c r="L24" i="43"/>
  <c r="L44" i="43"/>
  <c r="B23" i="37"/>
  <c r="B35" i="37"/>
  <c r="B29" i="37"/>
  <c r="L35" i="43"/>
  <c r="B21" i="37"/>
  <c r="L13" i="43"/>
  <c r="B38" i="37"/>
  <c r="B53" i="37"/>
  <c r="L28" i="43"/>
  <c r="B61" i="37"/>
  <c r="B42" i="37"/>
  <c r="B36" i="37"/>
  <c r="B44" i="37"/>
  <c r="B41" i="37"/>
  <c r="B30" i="37"/>
  <c r="B27" i="37"/>
  <c r="K81" i="20"/>
  <c r="L15" i="43"/>
  <c r="B26" i="37"/>
  <c r="B54" i="37"/>
  <c r="B50" i="37"/>
  <c r="B31" i="37"/>
  <c r="B18" i="37"/>
  <c r="B62" i="37"/>
  <c r="B20" i="37"/>
  <c r="B25" i="37"/>
  <c r="B43" i="37"/>
  <c r="B57" i="37"/>
  <c r="B22" i="37"/>
  <c r="B19" i="37"/>
  <c r="B8" i="37"/>
  <c r="B58" i="37"/>
  <c r="B60" i="37"/>
  <c r="B28" i="37"/>
  <c r="B39" i="37"/>
  <c r="B52" i="37"/>
  <c r="B34" i="37"/>
  <c r="B48" i="37"/>
  <c r="B49" i="37"/>
  <c r="B51" i="37"/>
  <c r="B33" i="37"/>
  <c r="B24" i="37"/>
  <c r="B32" i="37"/>
  <c r="B59" i="37"/>
  <c r="B55" i="37"/>
  <c r="L43" i="43"/>
  <c r="L45" i="43"/>
  <c r="L20" i="43"/>
  <c r="L26" i="43"/>
  <c r="L40" i="43"/>
  <c r="L27" i="43"/>
  <c r="L39" i="43"/>
  <c r="Z81" i="20"/>
  <c r="L36" i="43"/>
  <c r="L33" i="43"/>
  <c r="L34" i="43"/>
  <c r="AG81" i="20"/>
  <c r="Y81" i="20"/>
  <c r="L29" i="43"/>
  <c r="AP81" i="20"/>
  <c r="L46" i="43"/>
  <c r="AH81" i="20"/>
  <c r="L38" i="43"/>
  <c r="AL81" i="20"/>
  <c r="L42" i="43"/>
  <c r="AK81" i="20"/>
  <c r="L41" i="43"/>
</calcChain>
</file>

<file path=xl/sharedStrings.xml><?xml version="1.0" encoding="utf-8"?>
<sst xmlns="http://schemas.openxmlformats.org/spreadsheetml/2006/main" count="2338" uniqueCount="784">
  <si>
    <t>I</t>
  </si>
  <si>
    <t>x</t>
  </si>
  <si>
    <t>THREATS</t>
  </si>
  <si>
    <t>Identificazione e valutazione delle informazioni</t>
  </si>
  <si>
    <t>Passo 1 - Identificare e valutare le informazioni seguendo i criteri riportati nel tab "Valori RID"</t>
  </si>
  <si>
    <t>Informazioni</t>
  </si>
  <si>
    <t>Valore riservatezza</t>
  </si>
  <si>
    <t>Valore integrità</t>
  </si>
  <si>
    <t>Valore disponibilità</t>
  </si>
  <si>
    <t>Note</t>
  </si>
  <si>
    <t>Liv.</t>
  </si>
  <si>
    <t>R- Riservatezza</t>
  </si>
  <si>
    <t>I - Integrità</t>
  </si>
  <si>
    <t>D- Disponibilità</t>
  </si>
  <si>
    <t>1 - Basso</t>
  </si>
  <si>
    <t>2 - Medio</t>
  </si>
  <si>
    <t>3 - Alto</t>
  </si>
  <si>
    <t>Identificazione e valutazione delle minacce</t>
  </si>
  <si>
    <t>Categoria</t>
  </si>
  <si>
    <t>Minaccia</t>
  </si>
  <si>
    <t>Verosimiglianza</t>
  </si>
  <si>
    <t>Parametri RID</t>
  </si>
  <si>
    <t>Tipo di minaccia</t>
  </si>
  <si>
    <t>Naturale</t>
  </si>
  <si>
    <t>Deliberata</t>
  </si>
  <si>
    <t>Non deliberata</t>
  </si>
  <si>
    <t>Incendio</t>
  </si>
  <si>
    <t>Allagamento</t>
  </si>
  <si>
    <t>Polvere, corrosione, congelamento.</t>
  </si>
  <si>
    <t>Distruzione di strumentazione da parte di persone malintenzionate</t>
  </si>
  <si>
    <t>Attacchi (bombe, terroristi)</t>
  </si>
  <si>
    <t>Fenomeni climatici (Uragani, Nevicate)</t>
  </si>
  <si>
    <t>Terremoti, eruzioni vulcaniche</t>
  </si>
  <si>
    <t>Rottura aria condizionata o distribuzione acqua</t>
  </si>
  <si>
    <t>Perdita di energia (o sbalzi di tensione)</t>
  </si>
  <si>
    <t>Errori nei componenti di TLC</t>
  </si>
  <si>
    <t>Errori di trasmissione (incluso il misrouting)</t>
  </si>
  <si>
    <t>Danni alle linee di TLC</t>
  </si>
  <si>
    <t>Disturbi elettromagnetici</t>
  </si>
  <si>
    <t>Intercettazione (inclusa analisi del traffico)</t>
  </si>
  <si>
    <t>Furto di apparati o componenti</t>
  </si>
  <si>
    <t>Recupero di informazioni da media (principalmente memorie di massa) dismessi.</t>
  </si>
  <si>
    <t>Infiltrazione nelle comunicazioni</t>
  </si>
  <si>
    <t>Fault o malfunzionamento della strumentazione IT</t>
  </si>
  <si>
    <t>Errori di manutenzione hardware e software di base</t>
  </si>
  <si>
    <t>Uso non autorizzato della strumentazione</t>
  </si>
  <si>
    <t>Alterazione volontaria e non autorizzata di dati di business</t>
  </si>
  <si>
    <t>Accesso non autorizzato alla rete</t>
  </si>
  <si>
    <t>Errori degli utenti di business</t>
  </si>
  <si>
    <t>Uso dei servizi da parte di persone non autorizzate</t>
  </si>
  <si>
    <t>Degrado dei media (memorie di massa)</t>
  </si>
  <si>
    <t>Uso di servizi in modo non autorizzato</t>
  </si>
  <si>
    <t>Furto identità</t>
  </si>
  <si>
    <t>Linee guida per la verosimiglianza</t>
  </si>
  <si>
    <t>Livello</t>
  </si>
  <si>
    <t>1 - Bassa</t>
  </si>
  <si>
    <t>2 - Media</t>
  </si>
  <si>
    <t>3 - Alta</t>
  </si>
  <si>
    <t>Danni fisici</t>
  </si>
  <si>
    <t>Controlli e Dichiarazione di applicabilità (richiesta da ISO/IEC 27001)</t>
  </si>
  <si>
    <t>Passo 3 - Valutare l'efficacia dei controlli della ISO/IEC 27001 secondo la scala presente nel tab "Valutazione controlli".</t>
  </si>
  <si>
    <t>Linee guida per la valutazione</t>
  </si>
  <si>
    <t>Calcolo del livello di rischio</t>
  </si>
  <si>
    <t>Passo 4 - Per ogni minaccia e ogni controllo che può mitigarne la verosimiglianza o l'impatto, è calcolato un livello di rischio</t>
  </si>
  <si>
    <t>Controllo</t>
  </si>
  <si>
    <t>Vulnerabilità</t>
  </si>
  <si>
    <t>Livello di rischio</t>
  </si>
  <si>
    <t>Sulla destra della tabella, è riportato il rischio massimo associato a ciascun controllo di sicurezza.</t>
  </si>
  <si>
    <t>ID</t>
  </si>
  <si>
    <t>D</t>
  </si>
  <si>
    <t>RID</t>
  </si>
  <si>
    <t>R</t>
  </si>
  <si>
    <t>RD</t>
  </si>
  <si>
    <t>Valutazione controllo</t>
  </si>
  <si>
    <t>Riservatezza</t>
  </si>
  <si>
    <t>Integrità</t>
  </si>
  <si>
    <t>Disponibilità</t>
  </si>
  <si>
    <t>Valore delle informazioni</t>
  </si>
  <si>
    <t>Val. contr.</t>
  </si>
  <si>
    <t>Vulnerab.</t>
  </si>
  <si>
    <t>Parametri</t>
  </si>
  <si>
    <t>Eventi naturali</t>
  </si>
  <si>
    <t>Perdita di servizi essenziali</t>
  </si>
  <si>
    <t>Disturbi</t>
  </si>
  <si>
    <t>Compromissione di informazioni</t>
  </si>
  <si>
    <t>Problemi tecnici</t>
  </si>
  <si>
    <t>Azioni non autorizzate</t>
  </si>
  <si>
    <t>Compromissione di funzioni</t>
  </si>
  <si>
    <t>Livello massimo</t>
  </si>
  <si>
    <r>
      <t xml:space="preserve">È applicabile ad almeno uno dei seguenti:
- la minaccia si può verificare con frequenza inferiore rispetto a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pertanto i tentativi di attacco o non sono iniziati o sono condotti da malintenzionati scarsamente preparati da un punto di vista tecnico e con scarse risorse a disposizione.
- in caso di attacco </t>
    </r>
    <r>
      <rPr>
        <b/>
        <sz val="10"/>
        <rFont val="Calibri"/>
        <family val="2"/>
        <scheme val="minor"/>
      </rPr>
      <t>non deliberato</t>
    </r>
    <r>
      <rPr>
        <sz val="10"/>
        <rFont val="Calibri"/>
        <family val="2"/>
        <scheme val="minor"/>
      </rPr>
      <t xml:space="preserve">, l’ambito è poco complesso e quindi è difficile commettere errori;
- in caso di </t>
    </r>
    <r>
      <rPr>
        <b/>
        <sz val="10"/>
        <rFont val="Calibri"/>
        <family val="2"/>
        <scheme val="minor"/>
      </rPr>
      <t>eventi naturali</t>
    </r>
    <r>
      <rPr>
        <sz val="10"/>
        <rFont val="Calibri"/>
        <family val="2"/>
        <scheme val="minor"/>
      </rPr>
      <t>, gli studi dimostrano che la minaccia può verificarsi molto raramente.</t>
    </r>
  </si>
  <si>
    <t>Malfunzionamenti software applicativi sviluppati per i clienti</t>
  </si>
  <si>
    <t>Malfunzionamenti pacchetti software usati internamente</t>
  </si>
  <si>
    <t>Malfunzionamenti software applicativi sviluppati per uso interno</t>
  </si>
  <si>
    <t>4 - Critico</t>
  </si>
  <si>
    <t>4- Adeguato</t>
  </si>
  <si>
    <t>3- Quasi adeguato</t>
  </si>
  <si>
    <t>Sono state rilevate mancanze al controllo, soprattutto di tipo formale (per esempio, inesattezze nelle procedure relative).</t>
  </si>
  <si>
    <t>2- Parzialmente adeguato</t>
  </si>
  <si>
    <t>Il controllo è applicato sporadicamente o in modo completamente inadeguato, non garantendone quindi l’efficacia.</t>
  </si>
  <si>
    <t>1- Inadeguato</t>
  </si>
  <si>
    <t>Il controllo non è previsto o è assente nella pratica.</t>
  </si>
  <si>
    <t>Totale valore informazioni</t>
  </si>
  <si>
    <t>Note (giustificazioni)</t>
  </si>
  <si>
    <t>Archivi: sistemi IT, archivi fisici, altri archivi</t>
  </si>
  <si>
    <t>Note (giustificazioni per i valori assegnati)</t>
  </si>
  <si>
    <t>Passo 2 - Identificare e valutare le minacce con i criteri riportati nel tab "Valori minacce"</t>
  </si>
  <si>
    <t>Livello rischio</t>
  </si>
  <si>
    <t>Analisi</t>
  </si>
  <si>
    <t>Azioni</t>
  </si>
  <si>
    <t>Redatto</t>
  </si>
  <si>
    <t>Versione</t>
  </si>
  <si>
    <t>Basso &lt; 20</t>
  </si>
  <si>
    <t>Alto &gt; 40</t>
  </si>
  <si>
    <t>19 &lt; Medio &lt; 41</t>
  </si>
  <si>
    <t>Piano di trattamento del rischio (proposta)</t>
  </si>
  <si>
    <t>Criteri di valutazione delle informazioni</t>
  </si>
  <si>
    <t>Criteri di valutazione delle minacce</t>
  </si>
  <si>
    <t>Criteri di valutazione dei controlli di sicurezza</t>
  </si>
  <si>
    <t>By</t>
  </si>
  <si>
    <t>VERA è coperta dalla licenza Attribuzione 4.0 Internazionale di Creative Commons.
http://creativecommons.org/licenses/by/4.0/ (http://creativecommons.org/licenses/by/4.0/deed.it).
Per distribuire VERA, bisogna riportarne l'autore (Cesare Gallotti con link a http://www.cesaregallotti.it).</t>
  </si>
  <si>
    <t>Cambiamenti</t>
  </si>
  <si>
    <r>
      <rPr>
        <b/>
        <sz val="10"/>
        <rFont val="Calibri"/>
        <family val="2"/>
        <scheme val="minor"/>
      </rPr>
      <t>Riservatezza</t>
    </r>
    <r>
      <rPr>
        <sz val="10"/>
        <rFont val="Calibri"/>
        <family val="2"/>
        <scheme val="minor"/>
      </rPr>
      <t xml:space="preserve">: 
</t>
    </r>
    <r>
      <rPr>
        <b/>
        <sz val="10"/>
        <rFont val="Calibri"/>
        <family val="2"/>
        <scheme val="minor"/>
      </rPr>
      <t>Integrità</t>
    </r>
    <r>
      <rPr>
        <sz val="10"/>
        <rFont val="Calibri"/>
        <family val="2"/>
        <scheme val="minor"/>
      </rPr>
      <t xml:space="preserve">: 
</t>
    </r>
    <r>
      <rPr>
        <b/>
        <sz val="10"/>
        <rFont val="Calibri"/>
        <family val="2"/>
        <scheme val="minor"/>
      </rPr>
      <t>Disponibilità</t>
    </r>
    <r>
      <rPr>
        <sz val="10"/>
        <rFont val="Calibri"/>
        <family val="2"/>
        <scheme val="minor"/>
      </rPr>
      <t>:</t>
    </r>
  </si>
  <si>
    <t>Passo 5 - Copiare e incollare i controlli e il loro livello di rischio. Ordinarli dal più elevato.</t>
  </si>
  <si>
    <t>Per i rischi più elevati, stabilire le azioni di trattamento o l'accettazione.</t>
  </si>
  <si>
    <t>Cesare Gallotti (http://www.cesaregallotti.it)</t>
  </si>
  <si>
    <t>Da VERA 4.4 (http://www.cesaregallotti.it).</t>
  </si>
  <si>
    <r>
      <t xml:space="preserve">È applicabile ad almeno uno dei seguenti:
- la minaccia si può verificare secondo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quindi può essere condotto da malintenzionati non particolarmente motivati, mediamente preparati da un punto di vista tecnico e con scarse risorse a disposizione; o in alternativa, gli studi confermano che tentativi di attacco sono comunque rari;
- in caso di </t>
    </r>
    <r>
      <rPr>
        <b/>
        <sz val="10"/>
        <rFont val="Calibri"/>
        <family val="2"/>
        <scheme val="minor"/>
      </rPr>
      <t>attacco non deliberato</t>
    </r>
    <r>
      <rPr>
        <sz val="10"/>
        <rFont val="Calibri"/>
        <family val="2"/>
        <scheme val="minor"/>
      </rPr>
      <t xml:space="preserve">, l’ambito è mediamente complesso e quindi possono essere commessi errori;
- in caso di </t>
    </r>
    <r>
      <rPr>
        <b/>
        <sz val="10"/>
        <rFont val="Calibri"/>
        <family val="2"/>
        <scheme val="minor"/>
      </rPr>
      <t>eventi naturali</t>
    </r>
    <r>
      <rPr>
        <sz val="10"/>
        <rFont val="Calibri"/>
        <family val="2"/>
        <scheme val="minor"/>
      </rPr>
      <t>, gli studi dimostrano che la minaccia può verificarsi nella media dei casi studiati.</t>
    </r>
  </si>
  <si>
    <t>MAX</t>
  </si>
  <si>
    <t>Fulmini</t>
  </si>
  <si>
    <t>Perdita di fornitori (fallimento, incidenti).</t>
  </si>
  <si>
    <t>Furto di documenti o supporti di memorizzazione</t>
  </si>
  <si>
    <t>Rivelazione di informazioni (da parte del personale o fornitori)</t>
  </si>
  <si>
    <t>Virus (malware)</t>
  </si>
  <si>
    <t>Uso non autorizzato della rete da parte degli utenti</t>
  </si>
  <si>
    <r>
      <t xml:space="preserve">È applicabile ad almeno uno dei seguenti:
- la minaccia si può verificare più frequentemente rispetto a quanto riportato dalle ricerche più note;
- in caso di </t>
    </r>
    <r>
      <rPr>
        <b/>
        <sz val="10"/>
        <rFont val="Calibri"/>
        <family val="2"/>
        <scheme val="minor"/>
      </rPr>
      <t>attacco deliberato</t>
    </r>
    <r>
      <rPr>
        <sz val="10"/>
        <rFont val="Calibri"/>
        <family val="2"/>
        <scheme val="minor"/>
      </rPr>
      <t xml:space="preserve">, i dati sono appetibili o l'immagine aziendale è compromessa, e quindi può essere condotto da malintenzionati molto motivati, tecnicamente preparati e con ingenti risorse a disposizione; o in alternativa, gli studi confermano che tentativi di attacco sono comunque portati molto di frequente;
- in caso di attacco </t>
    </r>
    <r>
      <rPr>
        <b/>
        <sz val="10"/>
        <rFont val="Calibri"/>
        <family val="2"/>
        <scheme val="minor"/>
      </rPr>
      <t>non deliberato</t>
    </r>
    <r>
      <rPr>
        <sz val="10"/>
        <rFont val="Calibri"/>
        <family val="2"/>
        <scheme val="minor"/>
      </rPr>
      <t xml:space="preserve">, l’ambito è di elevata complessità (per esempio per molteplicità di sedi, tipologie di sistemi informatici, utenti interni e/o esterni) e quindi è facile siano commessi errori;
- in caso di </t>
    </r>
    <r>
      <rPr>
        <b/>
        <sz val="10"/>
        <rFont val="Calibri"/>
        <family val="2"/>
        <scheme val="minor"/>
      </rPr>
      <t>eventi naturali</t>
    </r>
    <r>
      <rPr>
        <sz val="10"/>
        <rFont val="Calibri"/>
        <family val="2"/>
        <scheme val="minor"/>
      </rPr>
      <t>, gli studi dimostrano che la minaccia si verifica quasi certamente.</t>
    </r>
  </si>
  <si>
    <t xml:space="preserve">Il controllo è sistematicamente applicato e non sono state rilevate inadeguatezze al controllo. </t>
  </si>
  <si>
    <t>Base di rischio -&gt;</t>
  </si>
  <si>
    <t>Criteri di accettazione del rischio</t>
  </si>
  <si>
    <t>Trattamento (volontario o inconsapevole) non consentito di dati (personali)</t>
  </si>
  <si>
    <t>RI</t>
  </si>
  <si>
    <t>Veros.</t>
  </si>
  <si>
    <t>Rischio Privacy</t>
  </si>
  <si>
    <t>Distruzione non aut.</t>
  </si>
  <si>
    <t>Perdita non aut.</t>
  </si>
  <si>
    <t>Modifica non aut.</t>
  </si>
  <si>
    <t>Divulgazione non aut.</t>
  </si>
  <si>
    <t>Accesso n/a a dati trasmessi</t>
  </si>
  <si>
    <t>Accesso n/a a dati conservati</t>
  </si>
  <si>
    <t>Liv. rischio</t>
  </si>
  <si>
    <t>X</t>
  </si>
  <si>
    <t>Calcolo del livello di rischio privacy</t>
  </si>
  <si>
    <t>Questo foglio è generato automaticamente, tranne la colonna di analisi che va compilata dove il rischio non è basso.</t>
  </si>
  <si>
    <t>Analisi (accettazione o mitigazione)</t>
  </si>
  <si>
    <t>V 4.4</t>
  </si>
  <si>
    <t>Unità organizzativa</t>
  </si>
  <si>
    <t>Interessati</t>
  </si>
  <si>
    <t>Trattamento e finalità</t>
  </si>
  <si>
    <t>Tipi di dati personali</t>
  </si>
  <si>
    <t>Destinatari</t>
  </si>
  <si>
    <t>Tempi di conservazione</t>
  </si>
  <si>
    <t>Base giuridica per il trattamento</t>
  </si>
  <si>
    <t>Fulmini e scariche atmosferiche</t>
  </si>
  <si>
    <t>Guasto aria condizionata o sistemi di raffreddamento</t>
  </si>
  <si>
    <t>Malfunzionamento nei componenti di rete</t>
  </si>
  <si>
    <t>Interruzione nei collegamenti di rete (inclusi danni alle linee di TLC)</t>
  </si>
  <si>
    <t>Interruzione di servizi erogati riconducibili ai fornitori esterni  (inclusi ISP, CSP, DR site,  supporto tecnico specialistico, esternalizzazione attività). Per esempio a causa di fallimento, chiusura, incidenti.</t>
  </si>
  <si>
    <t>Virus (malware, anche per mobile)</t>
  </si>
  <si>
    <t>Accesso non autorizzato alla rete (anche tramite AP wireless non autorizzati)</t>
  </si>
  <si>
    <t>Uso non autorizzato della rete da parte degli utenti o abuso delle autorizzazioni</t>
  </si>
  <si>
    <t>Uso dei servizi da parte di persone non autorizzate o elevamento di privilegi.</t>
  </si>
  <si>
    <t>Referente</t>
  </si>
  <si>
    <t>Ruolo organizzazione</t>
  </si>
  <si>
    <t>Titolare;
Contitolare;
Responsabile.</t>
  </si>
  <si>
    <t>Foglio di calcolo per la valutazione del rischio relativo alla protezione dei dati personali</t>
  </si>
  <si>
    <r>
      <rPr>
        <b/>
        <sz val="10"/>
        <rFont val="Calibri"/>
        <family val="2"/>
        <scheme val="minor"/>
      </rPr>
      <t>Organizzazione</t>
    </r>
    <r>
      <rPr>
        <sz val="10"/>
        <rFont val="Calibri"/>
        <family val="2"/>
        <scheme val="minor"/>
      </rPr>
      <t xml:space="preserve">
I dati non presentano particolari requisiti di riservatezza.
I dati sono pubblici.
</t>
    </r>
    <r>
      <rPr>
        <b/>
        <sz val="10"/>
        <rFont val="Calibri"/>
        <family val="2"/>
        <scheme val="minor"/>
      </rPr>
      <t>Interessati</t>
    </r>
    <r>
      <rPr>
        <sz val="10"/>
        <rFont val="Calibri"/>
        <family val="2"/>
        <scheme val="minor"/>
      </rPr>
      <t xml:space="preserve">
La mancanza di riservatezza ha impatti lievi (p.e. fastidio) sulla vita sociale o personale degli interessati in termini di:
- perdita di autonomia;
- esclusione;
- perdita di liberta;
- danni fisici;
- stigmatizzazione;
- squilibrio di potere;
- perdita di fiducia;
- perdita economica.</t>
    </r>
  </si>
  <si>
    <t>Per i dati sui server e sui database, per i pc e i dispositivi portatili (p.e. smartphone e tablet), per le memorie rimovibili (p.e. chiavi USB), per la trasmissione.</t>
  </si>
  <si>
    <t>Inclusi armadi (archivi) per i documenti cartacei.</t>
  </si>
  <si>
    <t>Include il privacy-by-design.</t>
  </si>
  <si>
    <t>Patching</t>
  </si>
  <si>
    <t>Firewall, VLAN, eccetera.</t>
  </si>
  <si>
    <t>Disaster recovery (non solo informatico).</t>
  </si>
  <si>
    <t>Persone che hanno assegnato i valori.
Includere anche le responsabilità del trattamento.</t>
  </si>
  <si>
    <t>Riportare anche, se il caso, il ciclo di vita dei dati (soprattutto per PIA).</t>
  </si>
  <si>
    <t>NOTA: le misure sono ricavate da ISO/IEC 27001 e ISO/IEC 29151.</t>
  </si>
  <si>
    <t>27001-A.05.01.01 Politiche per la sicurezza delle informazioni</t>
  </si>
  <si>
    <t>27001-A.06.01.01 Ruoli e responsabilità per la sicurezza delle informazioni</t>
  </si>
  <si>
    <t>27001-A.06.01.05 Sicurezza delle informazioni nella gestione dei progetti</t>
  </si>
  <si>
    <t>27001-A.07.01.02 Termini e condizioni di impiego</t>
  </si>
  <si>
    <t>27001-A.07.02.03 Processo disciplinare</t>
  </si>
  <si>
    <t>27001-A.07.03.01 Cessazione o variazione delle responsabilità durante il rapporto di lavoro</t>
  </si>
  <si>
    <t>27001-A.08.01.01 Inventario degli asset</t>
  </si>
  <si>
    <t>27001-A.08.01.03 Utilizzo accettabile degli asset</t>
  </si>
  <si>
    <t>27001-A.09.02.01 Registrazione e de-registrazione degli utenti</t>
  </si>
  <si>
    <t>27001-A.09.02.02 Provisioning degli accessi degli utenti</t>
  </si>
  <si>
    <t>27001-A.09.02.03 Gestione dei diritti di accesso privilegiato</t>
  </si>
  <si>
    <t>27001-A.09.02.04 Gestione delle informazioni segrete di autenticazione degli utenti</t>
  </si>
  <si>
    <t>27001-A.09.02.05 Riesame dei diritti di accesso degli utenti</t>
  </si>
  <si>
    <t>27001-A.09.02.06 Rimozione o adattamento dei diritti di accesso</t>
  </si>
  <si>
    <t>27001-A.10.01.01 Politica sull’uso dei controlli crittografici</t>
  </si>
  <si>
    <t>27001-A.11.01.02 Controlli di accesso fisico</t>
  </si>
  <si>
    <t>27001-A.11.01.03 Rendere sicuri uffici, locali e strutture</t>
  </si>
  <si>
    <t>27001-A.11.02.07 Dismissione sicura o riutilizzo delle apparecchiature</t>
  </si>
  <si>
    <t>27001-A.12.01.02 Gestione dei cambiamenti (sistemistici)</t>
  </si>
  <si>
    <t>27001-A.12.02.01 Controlli contro il malware</t>
  </si>
  <si>
    <t>27001-A.12.03.01 Backup delle informazioni</t>
  </si>
  <si>
    <t>27001-A.12.04.01 Raccolta di log degli eventi (e monitoraggio)</t>
  </si>
  <si>
    <t>27001-A.12.04.02 Protezione delle informazioni di log</t>
  </si>
  <si>
    <t>27001-A.12.04.03 Log di amministratori e operatori</t>
  </si>
  <si>
    <t>27001-A.12.04.04 Sincronizzazione degli orologi</t>
  </si>
  <si>
    <t>27001-A.12.06.01 Gestione delle vulnerabilità tecniche</t>
  </si>
  <si>
    <t>27001-A.13.01.01 Controlli di rete</t>
  </si>
  <si>
    <t>27001-A.13.02.03 Messaggistica elettronica</t>
  </si>
  <si>
    <t>27001-A.13.02.04 Accordi di riservatezza o di non divulgazione</t>
  </si>
  <si>
    <t>27001-A.14.01.01 Analisi e specifica dei requisiti per la sicurezza delle informazioni</t>
  </si>
  <si>
    <t>27001-A.14.02.02 Procedure per il controllo dei cambiamenti di sistema</t>
  </si>
  <si>
    <t>27001-A.14.02.08 Test di sicurezza dei sistemi</t>
  </si>
  <si>
    <t>27001-A.14.03.01 Protezione dei dati di test</t>
  </si>
  <si>
    <t>27001-A.16.01.01 Gestione degli incidenti: Responsabilità e procedure</t>
  </si>
  <si>
    <t>27001-A.17.02.01 Disponibilità delle strutture per l’elaborazione delle informazioni</t>
  </si>
  <si>
    <t>Documento riservato per la Direzione, i partecipanti alla valutazione del rischio privacy, consulenti e auditor per la privacy.</t>
  </si>
  <si>
    <t>Procedura di audit (interni e presso i processor).
Attuazione della procedura.</t>
  </si>
  <si>
    <t>Al personale (con anche le modalità di controllo dei sistemi informatici), ai clienti, agli utenti.</t>
  </si>
  <si>
    <t>Esclusività della user-id.
User-id personale.
Processo di assegnazione, cambio e dismissione utenza.
Blocco per inattività (6 mesi).</t>
  </si>
  <si>
    <r>
      <rPr>
        <b/>
        <sz val="10"/>
        <rFont val="Calibri"/>
        <family val="2"/>
        <scheme val="minor"/>
      </rPr>
      <t>Organizzazione</t>
    </r>
    <r>
      <rPr>
        <sz val="10"/>
        <rFont val="Calibri"/>
        <family val="2"/>
        <scheme val="minor"/>
      </rPr>
      <t xml:space="preserve">
I dati devono essere riservati per ragioni di business (concorrenza sleale, danni all’immagine), ma un’eventuale loro diffusione non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impatti, non critici e che creano piccole difficoltà (p.e.  costi, paura, incomprensioni, stress, malanni minori) a causa degli effetti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</si>
  <si>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 xml:space="preserve">Organizzazione
</t>
    </r>
    <r>
      <rPr>
        <sz val="10"/>
        <rFont val="Calibri"/>
        <family val="2"/>
        <scheme val="minor"/>
      </rPr>
      <t xml:space="preserve">I dati non sono oggetto di transazioni di tipo economico,  finanziario o sanitarie con impatti sul business di un’impresa.
La mancanza di integrità dei dati non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</si>
  <si>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non particolarmente rilevanti.
</t>
    </r>
    <r>
      <rPr>
        <b/>
        <sz val="10"/>
        <rFont val="Calibri"/>
        <family val="2"/>
        <scheme val="minor"/>
      </rPr>
      <t>Interessati</t>
    </r>
    <r>
      <rPr>
        <sz val="10"/>
        <rFont val="Calibri"/>
        <family val="2"/>
        <scheme val="minor"/>
      </rPr>
      <t xml:space="preserve">
La mancanza di disponibilità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</si>
  <si>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non sono oggetto di transazioni di tipo economico,  finanziario o sanitarie con impatti sul business di un’impresa.
La mancanza di integrità dei dati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</si>
  <si>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I dati devono essere riservati per ragioni di business (concorrenza sleale, danni all’immagine) e un’eventuale loro diffusione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elevato impatto (esempi: fondi non disponibili, blocco da parte di enti economici, danni alla proprietà, perdita del posto di lavoro, denunce, peggioramento della salute) che può essere superato con difficioltà sulla vita sociale o personale degli interessati.</t>
    </r>
  </si>
  <si>
    <r>
      <rPr>
        <b/>
        <sz val="10"/>
        <rFont val="Calibri"/>
        <family val="2"/>
        <scheme val="minor"/>
      </rPr>
      <t>Organizzazione</t>
    </r>
    <r>
      <rPr>
        <sz val="10"/>
        <rFont val="Calibri"/>
        <family val="2"/>
        <scheme val="minor"/>
      </rPr>
      <t xml:space="preserve">
L’indisponibilità dei dati oltre i tempi stabiliti contrattualmente comporta multe o penali rilevanti.
</t>
    </r>
    <r>
      <rPr>
        <b/>
        <sz val="10"/>
        <rFont val="Calibri"/>
        <family val="2"/>
        <scheme val="minor"/>
      </rPr>
      <t>Interessati</t>
    </r>
    <r>
      <rPr>
        <sz val="10"/>
        <rFont val="Calibri"/>
        <family val="2"/>
        <scheme val="minor"/>
      </rPr>
      <t xml:space="preserve">
La mancanza di </t>
    </r>
    <r>
      <rPr>
        <b/>
        <sz val="10"/>
        <rFont val="Calibri"/>
        <family val="2"/>
        <scheme val="minor"/>
      </rPr>
      <t>disponibilità</t>
    </r>
    <r>
      <rPr>
        <sz val="10"/>
        <rFont val="Calibri"/>
        <family val="2"/>
        <scheme val="minor"/>
      </rPr>
      <t xml:space="preserve">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</si>
  <si>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La diffusione delle informazioni ha elevati impatti sul business dell'organizzazione o sul rispetto della normativa vigente o sull'immagine dell'organizzazione tali da compromettere la sostenibilità dell'organizzazione.
</t>
    </r>
    <r>
      <rPr>
        <b/>
        <sz val="10"/>
        <rFont val="Calibri"/>
        <family val="2"/>
        <scheme val="minor"/>
      </rPr>
      <t>Interessati</t>
    </r>
    <r>
      <rPr>
        <sz val="10"/>
        <rFont val="Calibri"/>
        <family val="2"/>
        <scheme val="minor"/>
      </rPr>
      <t xml:space="preserve">
La mancanza di riservatezza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</si>
  <si>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La mancanza di integrità delle informazioni ha elevati impatti sul business aziendale o sul rispetto della normativa vigente tali da compromettere la sostenibilità dell'organizzazione.
</t>
    </r>
    <r>
      <rPr>
        <b/>
        <sz val="10"/>
        <rFont val="Calibri"/>
        <family val="2"/>
        <scheme val="minor"/>
      </rPr>
      <t>Interessati</t>
    </r>
    <r>
      <rPr>
        <sz val="10"/>
        <rFont val="Calibri"/>
        <family val="2"/>
        <scheme val="minor"/>
      </rPr>
      <t xml:space="preserve">
La mancanza di integrità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</si>
  <si>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che mettono in pericolo la sostenibilità economica e di immagine o hanno impatti sulla sicurezza delle persone fisiche.
</t>
    </r>
    <r>
      <rPr>
        <b/>
        <sz val="10"/>
        <rFont val="Calibri"/>
        <family val="2"/>
        <scheme val="minor"/>
      </rPr>
      <t>Interessati</t>
    </r>
    <r>
      <rPr>
        <sz val="10"/>
        <rFont val="Calibri"/>
        <family val="2"/>
        <scheme val="minor"/>
      </rPr>
      <t xml:space="preserve">
La mancanza di disponibilità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</si>
  <si>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t>Livello di rischio "puro"</t>
  </si>
  <si>
    <t>Livello di rischio calcolato secondo "Handbook on Security of Personal Data Processing" di ENISA del dicembre 2017.</t>
  </si>
  <si>
    <t>Impatto (Max RID):</t>
  </si>
  <si>
    <t>Rischio "puro"</t>
  </si>
  <si>
    <t>NA</t>
  </si>
  <si>
    <t>Processo con responsabilità per autorizzare i cambiamenti.
Include il privacy-by-design quando si stabiliscono i requisiti.</t>
  </si>
  <si>
    <t>Backup e prove di restore.
Sicurezza dei backup (anche fisica).
Monitoraggio del successo dei backup.</t>
  </si>
  <si>
    <t>Processo con responsabilità per autorizzare i cambiamenti.
Regole e procedure allo stato dell'arte.
Include il privacy-by-design quando si stabiliscono i requisiti.
Include il controllo dei file temporanei tra i requisiti.</t>
  </si>
  <si>
    <t>Inclusa figura del DPO o comunque dei "referenti privacy".
Segregazione dei compiti.</t>
  </si>
  <si>
    <t>Considerare anche la cancellazione da remoto.</t>
  </si>
  <si>
    <t>Elenco AdS e loro scelta.
Uso limitato delle utenze di amministrazione, quelle "condivise", quelle "di servizio".
Persone e processi informatici con principio di least privilege.
Gli utenti non dovrebbero avere i permessi per modificare i loro pc.
I dispositivi portatili, se il caso, dovrebbero avere una partizione separata per gli usi personali.</t>
  </si>
  <si>
    <t>Ossia: Gestione delle password (o PIN o passphrase) degli utenti.
- In automatico, per la password: modifica al primo utilizzo, lunghezza, complessità.
- Modifica password al primo utilizzo.
- Blocco al n tentativo sbagliato.
Da considerare anche l'autenticazione a 2 fattori.</t>
  </si>
  <si>
    <t>Processo con responsabilità.
Autorizzazioni con principio need-to-know.
Per dati particolarmente critici, bloccare l'uso di memorie rimovilbili dai pc.</t>
  </si>
  <si>
    <t>Rischio ENISA</t>
  </si>
  <si>
    <t>Per la PIA deve essere indicato se il rischio è elevato per avviare la consultazione preventiva.</t>
  </si>
  <si>
    <t>Nel caso si voglia usare il metodo proposto da ENISA, usare direttamente i controlli ENISA e non gli altri tab.</t>
  </si>
  <si>
    <t>NOTA: da non usare se si vuole adottare il metodo ENISA.</t>
  </si>
  <si>
    <t>Rischio "puro" qualitativo</t>
  </si>
  <si>
    <t>Livello di rischio per PIA e consultazione preventiva</t>
  </si>
  <si>
    <t>In questo caso, il rischio è "elevato" se massimo per valore delle informazioni (valore 4) e per verosimiglianza della minaccia (valore 3, senza considerare le misure attuate).</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</si>
  <si>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</si>
  <si>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</si>
  <si>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</si>
  <si>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</si>
  <si>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</si>
  <si>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</si>
  <si>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</si>
  <si>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</si>
  <si>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</si>
  <si>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</si>
  <si>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</si>
  <si>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</si>
  <si>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</si>
  <si>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</si>
  <si>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</si>
  <si>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</si>
  <si>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</si>
  <si>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</si>
  <si>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</si>
  <si>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</si>
  <si>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</si>
  <si>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</si>
  <si>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</si>
  <si>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</si>
  <si>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</si>
  <si>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</si>
  <si>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</si>
  <si>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</si>
  <si>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</si>
  <si>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</si>
  <si>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</si>
  <si>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</si>
  <si>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</si>
  <si>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</si>
  <si>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</si>
  <si>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</si>
  <si>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</si>
  <si>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</si>
  <si>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</si>
  <si>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</si>
  <si>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</si>
  <si>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</si>
  <si>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</si>
  <si>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</si>
  <si>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</si>
  <si>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</si>
  <si>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</si>
  <si>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</si>
  <si>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</si>
  <si>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</si>
  <si>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</si>
  <si>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</si>
  <si>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</si>
  <si>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</si>
  <si>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</si>
  <si>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</si>
  <si>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</si>
  <si>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</si>
  <si>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</si>
  <si>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</si>
  <si>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</si>
  <si>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</si>
  <si>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</si>
  <si>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</si>
  <si>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</si>
  <si>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</si>
  <si>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</si>
  <si>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</si>
  <si>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</si>
  <si>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</si>
  <si>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</si>
  <si>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</si>
  <si>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</si>
  <si>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</si>
  <si>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</si>
  <si>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</si>
  <si>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</si>
  <si>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</si>
  <si>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</si>
  <si>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</si>
  <si>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</si>
  <si>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neededs to process in order to achieve its processing purposes.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</si>
  <si>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</si>
  <si>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</si>
  <si>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</si>
  <si>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</si>
  <si>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</si>
  <si>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</si>
  <si>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</si>
  <si>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</si>
  <si>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</si>
  <si>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</si>
  <si>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</si>
  <si>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</si>
  <si>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</si>
  <si>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</si>
  <si>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</si>
  <si>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</si>
  <si>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</si>
  <si>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</si>
  <si>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</si>
  <si>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</si>
  <si>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</si>
  <si>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</si>
  <si>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</si>
  <si>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</si>
  <si>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</si>
  <si>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</si>
  <si>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</si>
  <si>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</si>
  <si>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</si>
  <si>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</si>
  <si>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</si>
  <si>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</si>
  <si>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</si>
  <si>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</si>
  <si>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</si>
  <si>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</si>
  <si>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</si>
  <si>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</si>
  <si>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</si>
  <si>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</si>
  <si>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</si>
  <si>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</si>
  <si>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</si>
  <si>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</si>
  <si>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</si>
  <si>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</si>
  <si>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</si>
  <si>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</si>
  <si>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</si>
  <si>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</si>
  <si>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</si>
  <si>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</si>
  <si>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</si>
  <si>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</si>
  <si>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</si>
  <si>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</si>
  <si>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</si>
  <si>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</si>
  <si>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</si>
  <si>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</si>
  <si>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</si>
  <si>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</si>
  <si>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</si>
  <si>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</si>
  <si>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 xml:space="preserve">B.3 </t>
  </si>
  <si>
    <t xml:space="preserve">Clear appointment of persons in charge of specific security tasks should be performed, including the appointment of a security officer.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</si>
  <si>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</si>
  <si>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</si>
  <si>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</si>
  <si>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</si>
  <si>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D.3 </t>
  </si>
  <si>
    <t xml:space="preserve">Roles having access to certain resources should be defined and documented.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</si>
  <si>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</si>
  <si>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</si>
  <si>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F.4 </t>
  </si>
  <si>
    <t xml:space="preserve">The data controller’s organization should regularly audit the compliance of the data processor to the agreed level of requirements and obligations. </t>
  </si>
  <si>
    <t xml:space="preserve">G.3 </t>
  </si>
  <si>
    <t xml:space="preserve">The incidents’ response plan should be documented, including a list of possible mitigation actions and clear assignment of roles. </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</si>
  <si>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</si>
  <si>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</si>
  <si>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</si>
  <si>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</si>
  <si>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</si>
  <si>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I.2 </t>
  </si>
  <si>
    <t xml:space="preserve">Prior to up taking their duties employees should be asked to review and agree on the security policy of the organization and sign respective confidentiality and non-disclosure agreements.  </t>
  </si>
  <si>
    <t xml:space="preserve">J.2 </t>
  </si>
  <si>
    <t xml:space="preserve">A.7.2.2 Information security awareness, education and training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</si>
  <si>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</si>
  <si>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</si>
  <si>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</si>
  <si>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</si>
  <si>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</si>
  <si>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</si>
  <si>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</si>
  <si>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</si>
  <si>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</si>
  <si>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</si>
  <si>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</si>
  <si>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</si>
  <si>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</si>
  <si>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</si>
  <si>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</si>
  <si>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</si>
  <si>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N.6 </t>
  </si>
  <si>
    <t xml:space="preserve">Anti-virus applications and detection signatures should be configured on a daily basis.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</si>
  <si>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</si>
  <si>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</si>
  <si>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</si>
  <si>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</si>
  <si>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</si>
  <si>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</si>
  <si>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</si>
  <si>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</si>
  <si>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</si>
  <si>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</si>
  <si>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</si>
  <si>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</si>
  <si>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</si>
  <si>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</si>
  <si>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</si>
  <si>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</si>
  <si>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</si>
  <si>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</si>
  <si>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</si>
  <si>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</si>
  <si>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</si>
  <si>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</si>
  <si>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</si>
  <si>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</si>
  <si>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</si>
  <si>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</si>
  <si>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</si>
  <si>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</si>
  <si>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</si>
  <si>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</si>
  <si>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</si>
  <si>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</si>
  <si>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</si>
  <si>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</si>
  <si>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</si>
  <si>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</si>
  <si>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</si>
  <si>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</si>
  <si>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</si>
  <si>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</si>
  <si>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</si>
  <si>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</si>
  <si>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</si>
  <si>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</si>
  <si>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</si>
  <si>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</si>
  <si>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</si>
  <si>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</si>
  <si>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</si>
  <si>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H</t>
  </si>
  <si>
    <t xml:space="preserve">A.6 </t>
  </si>
  <si>
    <t xml:space="preserve">The security policy should be reviewed and revised, if necessary, on a semester basis.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</si>
  <si>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</si>
  <si>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</si>
  <si>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</si>
  <si>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</si>
  <si>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C.4 </t>
  </si>
  <si>
    <t xml:space="preserve">Roles with excessive access rights should be clearly defined and assigned to limited specific members of staff. </t>
  </si>
  <si>
    <t xml:space="preserve">D.4 </t>
  </si>
  <si>
    <t xml:space="preserve">IT resources should be reviewed and updated on annual basis. </t>
  </si>
  <si>
    <t xml:space="preserve">F.5 </t>
  </si>
  <si>
    <t xml:space="preserve">The employees of the data processor who are processing personal data should be subject to specific documented confidentiality/ non-disclosure agreements. </t>
  </si>
  <si>
    <t xml:space="preserve">G.4 </t>
  </si>
  <si>
    <t xml:space="preserve">Incidents and personal data breaches should be recorded along with details regarding the event and subsequent mitigation actions performed.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</si>
  <si>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</si>
  <si>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</si>
  <si>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</si>
  <si>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</si>
  <si>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I.3 </t>
  </si>
  <si>
    <t xml:space="preserve">Employees involved in high risk processing of personal data should be bound to specific confidentiality clauses (under their employment contract or other legal act). </t>
  </si>
  <si>
    <t xml:space="preserve">J.3 </t>
  </si>
  <si>
    <t xml:space="preserve">A training plan with defined goals and objectives should be prepared and executed on an annual basis.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</si>
  <si>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</si>
  <si>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</si>
  <si>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</si>
  <si>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</si>
  <si>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M.6 </t>
  </si>
  <si>
    <t xml:space="preserve">Techniques supporting privacy at the database level, such as authorized queries, privacy preserving data base querying, searchable encryption, etc., should be considered.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</si>
  <si>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</si>
  <si>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</si>
  <si>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</si>
  <si>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</si>
  <si>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</si>
  <si>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</si>
  <si>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</si>
  <si>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</si>
  <si>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</si>
  <si>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</si>
  <si>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</si>
  <si>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</si>
  <si>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P.9 </t>
  </si>
  <si>
    <t xml:space="preserve">Copies of backups should be encrypted and securely stored offline as well.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</si>
  <si>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</si>
  <si>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</si>
  <si>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</si>
  <si>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</si>
  <si>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</si>
  <si>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</si>
  <si>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</si>
  <si>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</si>
  <si>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</si>
  <si>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&gt;</t>
  </si>
  <si>
    <t>CATEGORIA</t>
  </si>
  <si>
    <t>ID
MISURA</t>
  </si>
  <si>
    <t>DESCRIZIONE DELLA MISURA</t>
  </si>
  <si>
    <t>CONTROLLI RILEVANTI  ISO/IEC 27001: 2013</t>
  </si>
  <si>
    <t>1 L</t>
  </si>
  <si>
    <t xml:space="preserve">Politiche di sicurezza e procedure per la protezione dei dati personali </t>
  </si>
  <si>
    <t>L'organizzazione dovrebbe documentare la propria politica in merito all'elaborazione dei dati personali come parte della sua politica di sicurezza delle informazioni.</t>
  </si>
  <si>
    <t xml:space="preserve">A.5 Politiche per la sicurezza delle informazioni  </t>
  </si>
  <si>
    <t>2 M</t>
  </si>
  <si>
    <t>Dovrebbe essere creato e mantenuto un inventario di politiche / procedure specifiche relative alla sicurezza dei dati personali, basato sulla politica generale di sicurezza.</t>
  </si>
  <si>
    <t>3 H</t>
  </si>
  <si>
    <t>Ruoli e responsabilità</t>
  </si>
  <si>
    <t>I ruoli e le responsabilità relativi al trattamento dei dati personali devono essere chiaramente definiti e assegnati in conformità con la politica di sicurezza.</t>
  </si>
  <si>
    <t>A.6.1.1 Ruoli e responsabilità per la sicurezza delle informazioni</t>
  </si>
  <si>
    <t>Politica controllo accessi</t>
  </si>
  <si>
    <t>A.9.1.1 Politica di controllo degli accessi</t>
  </si>
  <si>
    <t>Una politica di controllo degli accessi dovrebbe essere dettagliata e documentata. L'organizzazione dovrebbe determinare in questo documento le regole di controllo di accesso appropriate, i diritti di accesso e le restrizioni per specifici ruoli degli utenti verso i processi e le procedure relative ai dati personali.</t>
  </si>
  <si>
    <t>Gestione risorse e degli asset</t>
  </si>
  <si>
    <t>A.8 Gestione degli asset</t>
  </si>
  <si>
    <t>I ruoli che hanno accesso a determinate risorse dovrebbero essere definiti e documentati.</t>
  </si>
  <si>
    <t>A.12.1 Procedure operative e responsabilità</t>
  </si>
  <si>
    <t xml:space="preserve">Responsabile del trattamento (Data processors) </t>
  </si>
  <si>
    <t>A.15 Relazione con i fornitori</t>
  </si>
  <si>
    <t>Gestione degli incidenti / Violazione dei dati personali</t>
  </si>
  <si>
    <t>È necessario definire un piano di risposta agli incidenti con procedure dettagliate per garantire una risposta efficace e ordinata agli incidenti relativi ai dati personali.</t>
  </si>
  <si>
    <t>A.16 Gestione degli incidenti relativi alla sicurezza delle informazioni</t>
  </si>
  <si>
    <t>Il piano di risposta degli incidenti dovrebbe essere documentato, compreso un elenco di possibili azioni di mitigazione e una chiara assegnazione dei ruoli.</t>
  </si>
  <si>
    <t xml:space="preserve">A.16 Gestione degli incidenti relativi alla sicurezza delle informazioni </t>
  </si>
  <si>
    <t>Gli incidenti e le violazioni dei dati personali devono essere registrati insieme ai dettagli riguardanti l'evento e le successive azioni di mitigazione eseguite.</t>
  </si>
  <si>
    <t>L'organizzazione dovrebbe stabilire le procedure e i controlli principali da seguire al fine di garantire il livello richiesto di continuità e disponibilità del sistema informatico che elabora i dati personali (in caso di incidente / violazione dei dati personali).</t>
  </si>
  <si>
    <t>A.17 Aspetti relativi alla sicurezza delle informazioni nella gestione della continuità operativa</t>
  </si>
  <si>
    <t>Un BCP dovrebbe essere dettagliato e documentato (seguendo la politica generale di sicurezza). Dovrebbe includere azioni chiare e assegnazione di ruoli.</t>
  </si>
  <si>
    <t>Un livello di qualità del servizio garantito dovrebbe essere definito nel BCP per i processi aziendali fondamentali che prevedono la sicurezza dei dati personali.</t>
  </si>
  <si>
    <t>Si dovrebbe prendere in considerazione una struttura alternativa, a seconda dell'organizzazione e dei tempi di inattività accettabili del sistema IT.</t>
  </si>
  <si>
    <t>A.7 Sicurezza delle risorse umane</t>
  </si>
  <si>
    <t>Riservatezza del personale</t>
  </si>
  <si>
    <t>Formazione</t>
  </si>
  <si>
    <t>A.7.2.2 Consapevolezza, istruzione, formazione e addestramento sulla sicurezza delle informazioni</t>
  </si>
  <si>
    <t>Un piano di formazione con obiettivi e obiettivi definiti dovrebbe essere preparato ed eseguito su base annuale.</t>
  </si>
  <si>
    <t>Controllo accessi e autenticazione</t>
  </si>
  <si>
    <t>A.9 Controllo degli accessi</t>
  </si>
  <si>
    <t>Il sistema di controllo degli accessi dovrebbe essere in grado di rilevare e non consentire l'utilizzo di password che non rispettano un certo livello di complessità (configurabile).</t>
  </si>
  <si>
    <t>Una politica specifica per la password dovrebbe essere definita e documentata. La politica deve includere almeno la lunghezza della password, la complessità, il periodo di validità e il numero di tentativi di accesso non riusciti accettabili.</t>
  </si>
  <si>
    <t>L'autenticazione a due fattori dovrebbe preferibilmente essere utilizzata per accedere ai sistemi che elaborano i dati personali. I fattori di autenticazione potrebbero essere password, token di sicurezza, chiavette USB con token segreto, dati biometrici, ecc.</t>
  </si>
  <si>
    <t>Logging e monitoraggio</t>
  </si>
  <si>
    <t>A.12.4 Raccolta dei log e monitoraggio</t>
  </si>
  <si>
    <t>Sicurezza Server e Database</t>
  </si>
  <si>
    <t>A.12 Sicurezza delle attività operative</t>
  </si>
  <si>
    <t xml:space="preserve">A.12 Sicurezza delle attività operative </t>
  </si>
  <si>
    <t>Sicurezza desktop/laptop/mobile</t>
  </si>
  <si>
    <t>A.14.1 Requisiti di sicurezza dei sistemi informativi</t>
  </si>
  <si>
    <t>Gli utenti non dovrebbero avere i privilegi per installare o disattivare applicazioni software non autorizzate.</t>
  </si>
  <si>
    <t>Il sistema dovrebbe avere timeout di sessione quando l'utente non è stato attivo per un certo periodo di tempo.</t>
  </si>
  <si>
    <t>Non dovrebbe essere consentito il trasferimento di dati personali da workstation a dispositivi di archiviazione esterni (ad esempio USB, DVD, dischi rigidi esterni).</t>
  </si>
  <si>
    <t>Ogni volta che l'accesso viene eseguito tramite Internet, la comunicazione deve essere crittografata tramite protocolli crittografici (TLS / SSL).</t>
  </si>
  <si>
    <t>A.13 Sicurezza delle comunicazioni</t>
  </si>
  <si>
    <t>L'accesso wireless al sistema IT dovrebbe essere consentito solo a utenti e processi specifici. Dovrebbe essere protetto da meccanismi di crittografia.</t>
  </si>
  <si>
    <t>In generale, l'accesso remoto al sistema IT dovrebbe essere evitato. Nei casi in cui ciò sia assolutamente necessario, dovrebbe essere eseguito solo sotto il controllo e il monitoraggio di una persona specifica dall'organizzazione (ad esempio amministratore IT / responsabile della sicurezza) attraverso dispositivi predefiniti.</t>
  </si>
  <si>
    <t>Il traffico da e verso il sistema IT deve essere monitorato e controllato tramite firewall e sistemi di rilevamento delle intrusioni.</t>
  </si>
  <si>
    <t>La connessione a Internet non dovrebbe essere consentita ai server e alle workstation utilizzate per il trattamento dei dati personali.</t>
  </si>
  <si>
    <t>Backup</t>
  </si>
  <si>
    <t>Le procedure di backup e ripristino dei dati devono essere definite, documentate e chiaramente collegate a ruoli e responsabilità.</t>
  </si>
  <si>
    <t xml:space="preserve">A.12.3 Backup </t>
  </si>
  <si>
    <t>Ai backup dovrebbe essere assegnato un livello adeguato di protezione fisica e ambientale coerente con gli standard applicati sui dati di origine.</t>
  </si>
  <si>
    <t>L'esecuzione dei backup deve essere monitorata per garantire la completezza.</t>
  </si>
  <si>
    <t>I backup completi devono essere eseguiti regolarmente.</t>
  </si>
  <si>
    <t>I backup incrementali programmati dovrebbero essere eseguiti almeno su base giornaliera.</t>
  </si>
  <si>
    <t>Le copie dei backup devono essere crittografate e archiviate in modo sicuro anche offline.</t>
  </si>
  <si>
    <t>Dispositivi portatili</t>
  </si>
  <si>
    <t>Le procedure di gestione dei dispositivi mobili e portatili dovrebbero essere definite e documentate stabilendo regole chiare per il loro corretto utilizzo.</t>
  </si>
  <si>
    <t>A.6.2 Dispositivi portatili e telelavoro</t>
  </si>
  <si>
    <t>I dispositivi mobili ai quali è consentito accedere al sistema informativo devono essere pre-registrati e pre-autorizzati.</t>
  </si>
  <si>
    <t>I ruoli e le responsabilità specifici relativi alla gestione dei dispositivi mobili e portatili dovrebbero essere chiaramente definiti.</t>
  </si>
  <si>
    <t>I dispositivi mobili devono essere fisicamente protetti contro il furto quando non sono in uso.</t>
  </si>
  <si>
    <t>Sicurezza del ciclo di vita delle applicazioni</t>
  </si>
  <si>
    <t xml:space="preserve">A.12.6 Gestione delle vulnerabilità tecniche
A.14.2 Sicurezza nei processi di sviluppo e supporto </t>
  </si>
  <si>
    <t>Specifici requisiti di sicurezza dovrebbero essere definiti durante le prime fasi del ciclo di vita dello sviluppo.</t>
  </si>
  <si>
    <t>Dovrebbero essere seguiti standard e pratiche di codifica sicure.</t>
  </si>
  <si>
    <t>Durante lo sviluppo, devono essere eseguiti test e convalida rispetto all'implementazione dei requisiti di sicurezza iniziali.</t>
  </si>
  <si>
    <t>Cancellazione/eliminazione dei dati</t>
  </si>
  <si>
    <t>A.8.3.2 Dismissione dei suppori
A.11.2.7 Dismissione sicura o riutilizzo delle apparecchiature</t>
  </si>
  <si>
    <t>È necessario eseguire la triturazione di carta e supporti portatili utilizzati per memorizzare i dati personali.</t>
  </si>
  <si>
    <t>Sicurezza fisica</t>
  </si>
  <si>
    <t xml:space="preserve">A.11 Sicurezza fisica e ambientale </t>
  </si>
  <si>
    <t>Le zone sicure dovrebbero essere definite e protette da appropriati controlli di accesso. Un registro fisico o una traccia elettronica di controllo di tutti gli accessi devono essere mantenuti e monitorati in modo sicuro</t>
  </si>
  <si>
    <t>I sistemi di rilevamento anti-intrusione dovrebbero essere installati in tutte le zone di sicurezza.</t>
  </si>
  <si>
    <t>Le barriere fisiche dovrebbero, se del caso, essere costruite per impedire l'accesso fisico non autorizzato.</t>
  </si>
  <si>
    <t>ENISA measures</t>
  </si>
  <si>
    <t>To use according to the level in tab "ENISA risk"</t>
  </si>
  <si>
    <t>Misure ENISA</t>
  </si>
  <si>
    <t>Da usare in accordo al tab "Rischio ENISA"</t>
  </si>
  <si>
    <t>NOTA PER VERA PRIVACY</t>
  </si>
  <si>
    <t>Qui è riportato il rischio per ciascuna minaccia, indicando per ciascuna minaccia le relazioni con i "rischi privacy" riportati dal GDPR (distruzione, perdita, eccetera).</t>
  </si>
  <si>
    <t>Il livello di rischio è quello considerando i controlli attuati.</t>
  </si>
  <si>
    <t>- Sì (dove)
- No.</t>
  </si>
  <si>
    <t>MTPD (max tempo indisp.)</t>
  </si>
  <si>
    <t>Personali (Stato civile, dati identificativi, immagini, abitudini di vita, situazione familiare, informazioni economiche, finanziarie o fiscali, dati di connessione come indirizzi IP o log, dati di localizzazione inclusi dati GPS).
Particolari o sensibili (origine razziale o etnica, opinioni politiche, convinzioni religiose o filosofiche, o appartenenza sindacale, genetici, biometrici, salute o vita sessuale o orientamento sessuale).
Giudiziari.
Con profilazione (rendimento professionale, la situazione economica, la salute, le preferenze personali, gli interessi, l'affidabilità, il comportamento, l'ubicazione o gli spostamenti di detta persona fisica).</t>
  </si>
  <si>
    <t>Dovrebbe essere effettuata una chiara individuazione e designazione delle persone incaricate di compiti specifici di sicurezza, compresa la nomina di un responsabile della sicurezza.</t>
  </si>
  <si>
    <t>Il responsabile della sicurezza dovrebbe essere nominato formalmente (in modo documentato). Anche i compiti e le responsabilità del responsabile della sicurezza dovrebbero essere chiaramente definiti e documentati.</t>
  </si>
  <si>
    <t>I diritti specifici di controllo dell'accesso dovrebbero essere assegnati a ciascun ruolo (coinvolto nel trattamento di dati personali) in base al principio di necessità e di pertinenza.</t>
  </si>
  <si>
    <t>I ruoli con diritti di accesso privilegiato dovrebbero essere chiaramente definiti e assegnati limitatamente a membri specifici del personale.</t>
  </si>
  <si>
    <t>E' necessario predisporre clausole contrattuali per le quali al rilevamento di una violazione dei dati personali, il responsabile del trattamento informi il titolare del trattamento senza indebiti ritardi.</t>
  </si>
  <si>
    <t>Fra il titolare del trattamento dei dati e il responsabile del trattamento dei dati dovrebbero essere formalmente concordati requisiti formali e obblighi . Il Responsabile del trattamento dovrebbe fornire prove documentate sufficienti di conformità.</t>
  </si>
  <si>
    <t>La politica di sicurezza dovrebbe essere riesaminata e aggiornata, se necessario, su base annuale.</t>
  </si>
  <si>
    <t>L'organizzazione dovrebbe documentare una politica di sicurezza dedicata separata per quanto riguarda il trattamento dei dati personali. La politica dovrebbe essere approvata dalla Direzione e comunicata a tutti i dipendenti e alle parti esterne interessate.</t>
  </si>
  <si>
    <t>La politica di sicurezza dovrebbe almeno fare riferimento a: i ruoli e le responsabilità del personale, le misure tecniche e organizzative di base adottate per la sicurezza dei dati personali, per i responsabili del trattamento dei dati o per le altre terze parti coinvolte nel trattamento dei dati personali.</t>
  </si>
  <si>
    <t>La politica di sicurezza dovrebbe essere riesaminata e aggiornata, se necessario, su base semestrale.</t>
  </si>
  <si>
    <t>Durante le riorganizzazioni interne o le cessazioni e il cambio di impiego, devono essere chiaramente definite le modalità di revoca dei diritti e delle responsabilità con le rispettive procedure di passaggio di consegne.</t>
  </si>
  <si>
    <t>Doveri e aree di responsabilità che possono essere in conflitto, ad esempio i ruoli di responsabile della sicurezza, auditor e DPO, dovrebbero essere considerati separati per ridurre le opportunità di modifiche non autorizzate o non intenzionali o di uso improprio di dati personali.</t>
  </si>
  <si>
    <t>La segregazione dei ruoli per gestire il controllo degli accessi (ad es. Richiesta di accesso, autorizzazione di accesso, amministrazione degli accessi) dovrebbe essere chiaramente definita e documentata.</t>
  </si>
  <si>
    <t>L'organizzazione dovrebbe disporre di un registro delle risorse IT utilizzate per il trattamento dei dati personali (hardware, software e rete). Il registro potrebbe includere almeno le seguenti informazioni: risorsa IT, tipo (ad es. server, workstation), posizione (fisica o elettronica). Ad una persona specifica dovrebbe essere assegnato il compito di mantenere e aggiornare il registro (ad esempio, il responsabile IT).</t>
  </si>
  <si>
    <t>Le risorse IT dovrebbero essere riesaminate e aggiornate regolarmente.</t>
  </si>
  <si>
    <t>Le risorse IT dovrebbero essere riesaminate e aggiornate su base annuale.</t>
  </si>
  <si>
    <t>L'organizzazione deve assicurarsi che tutte le modifiche al sistema IT siano registrate e monitorate da una persona specifica (ad esempio, responsabile IT o sicurezza). Questo processo dovrebbe essere monitorato regolarmente.</t>
  </si>
  <si>
    <t>Lo sviluppo del software dovrebbe essere eseguito in un ambiente speciale, non collegato al sistema IT utilizzato per il trattamento dei dati personali. Quando è necessario eseguire l test, devono essere utilizzati dati fittizi (non dati reali). Nei casi in cui ciò non è possibile, dovrebbero essere previste procedure specifiche per la protezione dei dati personali utilizzati nei test.</t>
  </si>
  <si>
    <t>Dovrebbe essere presente una politica dettagliata e documentata di gestione dei cambiamenti. Dovrebbe includere: un processo per l'introduzione dei cambiamenti, i ruoli / utenti che hanno i diritti di cambiamento, le tempistiche per l'introduzione dei cambiamenti. La politica di getione dei cambiamenti dovrebbe essere regolarmente aggiornata.</t>
  </si>
  <si>
    <t>Le linee guida e le procedure formali relative al trattamento dei dati personali da parte dei responsabili del trattamento dei dati (appaltatori / outsourcer) dovrebbero essere definite, documentate e concordate tra il titolare del trattamento e il responsabile del trattamento prima dell'inizio delle attività di trattamento. Queste linee guida e procedure dovrebbero stabilire obbligatoriamente lo stesso livello di sicurezza dei dati personali come richiesto nella politica di sicurezza dell'organizzazione.</t>
  </si>
  <si>
    <t>L'organizzazione Titolare del trattamento dei dati dovrebbe verificare regolarmente la conformità del Responsabile del trattamento al livello concordato di requisiti e obblighi.</t>
  </si>
  <si>
    <t>Il personale del responsabile del trattamento che elabora dati personali deve essere soggetto a specifici accordi documentati di riservatezza / non divulgazione.</t>
  </si>
  <si>
    <t>Le violazioni dei dati personali devono essere segnalate immediatamente alla Direzione. Dovrebbero essere in atto procedure di notifica per la segnalazione delle violazioni alle autorità competenti e agli interessati, ai sensi dell'art. 33 e 34 GDPR.</t>
  </si>
  <si>
    <t>Deve essere nominato personale specifico con la necessaria responsabilità, autorità e competenza per gestire la continuità operativa in caso di incidente / violazione dei dati personali.</t>
  </si>
  <si>
    <t>L'organizzazione dovrebbe garantire che tutto il personale comprenda le proprie responsabilità e gli obblighi relativi al trattamento dei dati personali. I ruoli e le responsabilità devono essere chiaramente comunicati durante il processo di pre-assunzione e / o inserimento.</t>
  </si>
  <si>
    <t>Prima di assumere i propri compiti, il personale dovrebbe essere invitato a riesaminare e concordare la politica di sicurezza dell'organizzazione e firmare i rispettivi accordi di riservatezza e di non divulgazione.</t>
  </si>
  <si>
    <t>Il personale coinvolto nel trattamento dei dati personali ad alto rischio dovrebbe essere vincolato a specifiche clausole di riservatezza (ai sensi del contratto di lavoro o altro atto legale).</t>
  </si>
  <si>
    <t>L'organizzazione dovrebbe garantire che tutto il personale sia adeguatamente informato sui controlli di sicurezza del sistema informatico relativi al suo lavoro quotidiano. Il personale coinvolto nel trattamento dei dati personali dovrebbe inoltre essere adeguatamente informato in merito ai requisiti in materia di protezione dei dati e agli obblighi legali attraverso regolari campagne di sensibilizzazione.</t>
  </si>
  <si>
    <t xml:space="preserve">The organization should have structured and regular training programmes for staff, including specific programms for the induction (to data protection matters) of newcomers. </t>
  </si>
  <si>
    <t>L'organizzazione dovrebbe disporre di programmi di formazione strutturati e regolari per il personale, compresi i programmi specifici (relativi alla protezione dei dati personali) per l'inserimento  dei nuovi arrivati.</t>
  </si>
  <si>
    <t>Dovrebbe essere attuato un sistema di controllo accessi applicabile a tutti gli utenti che accedono al sistema IT. Il sistema dovrebbe consentire la creazione, l'approvazione, il riesame e l'eliminazione degli account degli utenti.</t>
  </si>
  <si>
    <t>L'uso di account generici (non personali) dovrebbe essere evitato. Nei casi in cui ciò è necessario, è necessario garantire che tutti gli utenti che usano l'account generico abbiano gli stessi ruoli e responsabilità.</t>
  </si>
  <si>
    <t>Dovrebbe essere presente un meccanismo di autenticazione che consenta l'accesso al sistema IT (basato sulla politica e sul sistema di controllo degli accessi). Come minimo deve essere utilizzata una combinazione di user-id e password. Le password dovrebbero rispettare un certo livello (configurabile) di complessità.</t>
  </si>
  <si>
    <t>Le password degli utenti devono essere archiviate in formato "hash".</t>
  </si>
  <si>
    <t>Dovrebbe essere utilizzata l'autenticazione dei dispositivi per garantire che l'elaborazione dei dati personali venga eseguita solo attraverso risorse di rete specifiche.</t>
  </si>
  <si>
    <t>I log devono essere attivati per ogni sistema / applicazione utilizzata per il trattamento dei dati personali. Dovrebbero includere tutti i tipi di accesso ai dati (visualizzazione, modifica, cancellazione).</t>
  </si>
  <si>
    <t>I log devono essere registrati con marcatura temporale (timestamp) e adeguatamente protetti da manomissioni e accessi non autorizzati. Gli orologi dovrebbero essere sincronizzati con un'unica fonte temporale di riferimento.</t>
  </si>
  <si>
    <t>È necessario registrare le azioni degli amministratori di sistema e degli operatori di sistema, inclusa l'aggiunta / eliminazione / modifica dei diritti di accesso degli utenti.</t>
  </si>
  <si>
    <t>Non dovrebbe esserci alcuna possibilità di cancellazione o modifica del contenuto dei log. Anche l'accesso ai log deve essere registrato oltre al monitoraggio per rilevare attività insolite.</t>
  </si>
  <si>
    <t>Un sistema di monitoraggio dovrebbe elaborare i log e produrre rapporti sullo stato del sistema e notificare potenziali allarmi.</t>
  </si>
  <si>
    <t>I database e application server devono essere configurati affinché lavorino con un account separato, con i privilegi minimi del sistema operativo per funzionare correttamente.</t>
  </si>
  <si>
    <t>I database e application server devono elaborare solo i dati personali che sono effettivamente necessari per l'elaborazione al fine di raggiungere i propri scopi di elaborazione.</t>
  </si>
  <si>
    <t>Le soluzioni di crittografia dovrebbero essere considerate su specifici file o record attraverso l'uso di software o hardware.</t>
  </si>
  <si>
    <t>È necessario prendere in considerazione la crittografia delle unità di archiviazione.</t>
  </si>
  <si>
    <t>Le tecniche di pseudonimizzazione dovrebbero essere applicate attraverso la separazione dei dati dagli identificatori diretti per evitare il collegamento all'interessato senza ulteriori informazioni.</t>
  </si>
  <si>
    <t>Dovrebbero essere considerate le tecniche che supportano la privacy a livello di database, come le authorized queries, il privacy preserving data base querying, la searchable encryption, ecc.</t>
  </si>
  <si>
    <t>Gli utenti non dovrebbero essere in grado di disattivare o aggirare le impostazioni di sicurezza.</t>
  </si>
  <si>
    <t>Le applicazioni anti-virus e le relative signatures devono essere configurate su base settimanale.</t>
  </si>
  <si>
    <t>Gli aggiornamenti critici di sicurezza rilasciati dallo sviluppatore del sistema devono essere installati regolarmente.</t>
  </si>
  <si>
    <t>Le applicazioni antivirus e le signature devono essere configurate su base giornaliera.</t>
  </si>
  <si>
    <t>Le workstation utilizzate per il trattamento dei dati personali dovrebbero preferibilmente non essere collegate a Internet a meno che non siano in atto misure di sicurezza per impedire l'elaborazione, la copia e il trasferimento non autorizzati dei dati personali archiviati.</t>
  </si>
  <si>
    <t>La crittografia del disco completo dovrebbe essere abilitata su tutte le unità della workstation.</t>
  </si>
  <si>
    <t>La rete IT dovrebbe essere separata dalle altre reti del titolare.</t>
  </si>
  <si>
    <t>L'accesso al sistema IT deve essere eseguito solo da dispositivi e terminali pre-autorizzati utilizzando tecniche come il MAC filtering o il Network Access Control (NAC)</t>
  </si>
  <si>
    <t>I supporti di backup dovrebbero essere testati regolarmente per assicurarsi che possano essere utilizzati.</t>
  </si>
  <si>
    <t>Le copie del backup devono essere conservate in modo sicuro in luoghi diversi dai dati di origine.</t>
  </si>
  <si>
    <t>Se viene utilizzato un servizio di terze parti per l'archiviazione di backup, la copia deve essere crittografata prima di essere trasmessa dal titolare dei dati.</t>
  </si>
  <si>
    <t>I dispositivi mobili dovrebbero essere soggetti alle stesse procedure di controllo degli accessi (al sistema IT) delle altre apparecchiature terminali.</t>
  </si>
  <si>
    <t>L'organizzazione dovrebbe essere in grado di cancellare da remoto i dati personali su un dispositivo mobile compromesso.</t>
  </si>
  <si>
    <t>I dispositivi mobili dovrebbero supportare la separazione dell'uso privato e aziendale del dispositivo attraverso software containers sicuri.</t>
  </si>
  <si>
    <t>Per l'accesso ai dispositivi mobili è necessario prendere in considerazione l'autenticazione a due fattori.</t>
  </si>
  <si>
    <t>I dati personali memorizzati sul dispositivo mobile (come parte delle operazioni di elaborazione dei dati dell'organizzazione) devono essere cifrati.</t>
  </si>
  <si>
    <t>Durante il ciclo di vita dello sviluppo si devono seguire le migliori pratiche, lo stato dell'arte e pratiche, framework o standard di sicurezza ben noti.</t>
  </si>
  <si>
    <t>Le tecnologie e le tecniche specifiche progettate per supportare la privacy e la protezione dei dati (denominate anche tecnologie di miglioramento della privacy (PET Privacy Enhancer Technologies)) dovrebbero essere adottate in analogia con i requisiti di sicurezza.</t>
  </si>
  <si>
    <t>I vulnerability assessment, i penetration test applicativi e dell'infrastruttura dovrebbero essere eseguiti da una terza parte fidata prima del passaggio in ambiente di produzione. Il passaggio non può avvenire a meno che non sia raggiunto il livello di sicurezza richiesto.</t>
  </si>
  <si>
    <t>Devono essere eseguiti penetration test periodici.</t>
  </si>
  <si>
    <t>Si dovrebbero ottenere informazioni sulle vulnerabilità tecniche dei sistemi IT utilizzati.</t>
  </si>
  <si>
    <t>Le patch software dovrebbero essere testate e valutate prima di essere installate in ambiente di produzione.</t>
  </si>
  <si>
    <t>Software di sovrascrittura dovrebbe essere usato su tutti i supporti prima della loro eliminazione. Nei casi in cui ciò non è possibile (CD, DVD, ecc.), i supporti dovrebbero essere distrutti fisicamente.</t>
  </si>
  <si>
    <t>Più passaggi di software di sovrascrittura devono essere eseguiti su tutti i supporti prima di essere smaltiti.</t>
  </si>
  <si>
    <t>Se i servizi di terzi sono utilizzati per eliminare in modo sicuro i supporti o i documenti cartacei, è necessario stipulare un contratto di servizio e produrre un attestato di distruzione, a seconda dei casi.</t>
  </si>
  <si>
    <t>Dopo la cancellazione dei dati con un software, devono essere eseguite misure hardware aggiuntive quali la smagnetizzazione. A seconda dei casi, dovrebbe essere considerata anche la distruzione fisica.</t>
  </si>
  <si>
    <t>Se una terza parte, quindi un responsabile del trattamento, viene utilizzata per la distruzione di supporti o documenti cartacei, il processo si potrebbe svolgere  presso le sedi del titolare del trattamento (ed evitare il trasferimento dei dati personali.</t>
  </si>
  <si>
    <t>Il perimetro fisico dell'infrastruttura IT non dovrebbe essere accessibile da personale non autorizzato.</t>
  </si>
  <si>
    <t>L'identificazione chiara, tramite mezzi appropriati, ad es. badge identificativi, per tutto il personale e i visitatori che accedono ai locali dell'organizzazione, dovrebbe essere stabilita, a seconda dei casi.</t>
  </si>
  <si>
    <t>Le aree non usate dovrebbero essere fisicamente bloccate e periodicamente riesaminate.</t>
  </si>
  <si>
    <t>Un sistema antincendio automatico, un sistema di climatizzazione dedicato e chiuso e un gruppo di continuità (UPS) dovrebbero essere usati nella sala server.</t>
  </si>
  <si>
    <t>Il personale di supporto esterno deve avere accesso limitato alle aree protette.</t>
  </si>
  <si>
    <r>
      <rPr>
        <b/>
        <sz val="10"/>
        <rFont val="Calibri"/>
        <family val="2"/>
        <scheme val="minor"/>
      </rPr>
      <t>Organizzazione</t>
    </r>
    <r>
      <rPr>
        <sz val="10"/>
        <rFont val="Calibri"/>
        <family val="2"/>
        <scheme val="minor"/>
      </rPr>
      <t xml:space="preserve">
L’indisponibilità dei dati oltre i tempi stabiliti contrattualmente non comporta multe o penali rilevanti.
</t>
    </r>
    <r>
      <rPr>
        <b/>
        <sz val="10"/>
        <rFont val="Calibri"/>
        <family val="2"/>
        <scheme val="minor"/>
      </rPr>
      <t>Interessati</t>
    </r>
    <r>
      <rPr>
        <sz val="10"/>
        <rFont val="Calibri"/>
        <family val="2"/>
        <scheme val="minor"/>
      </rPr>
      <t xml:space="preserve">
La mancanza di disponibilità ha impatti lievi (p.e. fastidio e tempo necessario per correggere le informazioni).</t>
    </r>
  </si>
  <si>
    <r>
      <rPr>
        <b/>
        <sz val="10"/>
        <rFont val="Calibri"/>
        <family val="2"/>
        <scheme val="minor"/>
      </rPr>
      <t>Organizzazione</t>
    </r>
    <r>
      <rPr>
        <sz val="10"/>
        <rFont val="Calibri"/>
        <family val="2"/>
        <scheme val="minor"/>
      </rPr>
      <t xml:space="preserve">
I dati non presentano particolari requisiti di integrità.
I dati gestiti non fanno parte di transazioni economiche, finanziarie o sanitarie.
</t>
    </r>
    <r>
      <rPr>
        <b/>
        <sz val="10"/>
        <rFont val="Calibri"/>
        <family val="2"/>
        <scheme val="minor"/>
      </rPr>
      <t>Interessati</t>
    </r>
    <r>
      <rPr>
        <sz val="10"/>
        <rFont val="Calibri"/>
        <family val="2"/>
        <scheme val="minor"/>
      </rPr>
      <t xml:space="preserve">
La mancanza di intergrità ha impatti lievi (p.e. fastidio e tempo necessario per correggere le informazioni).</t>
    </r>
  </si>
  <si>
    <t>VERA (Very easy risk assessment) 4.4 per privacy ITA - GAMMA (v 2019-04-10)</t>
  </si>
  <si>
    <t>Versione 27001 + privacy. Allineata alla versione 4.4 di VERA (solo ISO/IEC 27001).
Aggiunta minaccia di trattamento non conforme, inseriti i controlli della ISO/IEC 29151, inserito il tab "Rischi privacy".
NOTA BENE: questo è per la valutazione del rischio. Non è per creare il registro dei trattamenti (quindi il Tab "Informazioni e valutazione" non considera il tipo dei dati, i destinatari, eccetera).
Grazie, per averne riesaminato la bozza, a: Nicola Nuti, Roberto Obialero, Antonio Salis.
Versione GAMMA: modificati i controlli privacy con quelli della ISO/IEC 27552.</t>
  </si>
  <si>
    <t>Regole al personale anche relative a: 
- uso (segretezza e esclusività) delle credenziali;
- casi di assenza dell'utente;
- uso dei dispositivi portatili; 
- BYOD;
- uso dispositivi da remoto o fuori sede;
- uso delle memorie rimobili (e loro trasporto, cifratura);
- uso dei cellulari (non parlare di cose riservate in luoghi pubblici);
- uso di Internet;
- uso dell'email;
- modalità di trasmissione dei dati (p.e. non usare cloud pubblici);
- scrivania pulita e schermo pulito, blocco dei pc quando non usati;
- ridurre al minimo le copie su supporti "fisici";
- trasporto (p.e. dei documenti cartacei), eccetera.</t>
  </si>
  <si>
    <t>27001-A.07.02.02 Sensibilizzazione e formazione</t>
  </si>
  <si>
    <t>27552-A.07.04.08 Eliminazione</t>
  </si>
  <si>
    <t>27552-A.07.04.05 (Titolare) De-identificazione e cancellazione alla conclusione del trattamento
27552-A.08.04.02 (Responsabile) Restituzione, trasferimento o eliminazione dei dati personali</t>
  </si>
  <si>
    <t xml:space="preserve">27552-A.7.04.06 (Tit.) File temporanei
27552-B.08.04.01 (Resp.) File temporanei </t>
  </si>
  <si>
    <t>27552-A.07.04.05 (Titolare) De-identificazione e cancellazione alla conclusione del trattamento
27552-B.08.04.02 (Responsabile) Restituzione, trasferimento o eliminazione dei dati personali</t>
  </si>
  <si>
    <t>Cancellazione dei file temporanei dopo le elaborazioni</t>
  </si>
  <si>
    <t xml:space="preserve">27552-A.07.04.06 (Tit.) File temporanei
27552-B.08.04.01 (Resp.) File temporanei </t>
  </si>
  <si>
    <t xml:space="preserve">27001-A.13.02.01 Politiche e procedure per il trasferimento delle informazioni
27552-A.07.04.09 (Tit.) Controlli sulle trasmissioni dei dati personali
27552-B.08.04.03 (Resp.) Controlli sulle trasmissioni dei dati personali </t>
  </si>
  <si>
    <t xml:space="preserve">A.07.05.03 Registrazioni dei trasferimenti dei dati personali
A.07.05.04 (Tit.) Registrazioni delle comunicazioni di dati personali a terze parti
B.08.05.03 (Resp.) Registrazioni delle comunicazioni di dati personali a terze parti </t>
  </si>
  <si>
    <t xml:space="preserve">B.08.05.04 Notifica delle richieste di trasferimento di dati personali 
B.08.05.05 Trasferimenti di dati personali per legge </t>
  </si>
  <si>
    <t>Qui si fa riferimento ai trasferimenti di dati personali per richiesta di autorità o per necessità di rispondere a delle normative. Il responsabile deve segnalare l'evento al cliente.
In inglese si usa "disclosure", ma qui non si traduce con "divulgazione" perché questa sembra una parola che richiama troppo la "diffusione" indiscriminata.
Si applica solo ai responsabili.</t>
  </si>
  <si>
    <t xml:space="preserve">27552-B.08.05.04 (Resp.) Notifica delle richieste di trasferimento di dati personali 
27552-B.08.05.05 (Resp.) Trasferimenti di dati personali per legge </t>
  </si>
  <si>
    <t xml:space="preserve">27552-A.07.05.03 (Tit.) Registrazioni dei trasferimenti dei dati personali
27552-A.07.05.04 (Tit.) Registrazioni delle comunicazioni di dati personali a terze parti
27552-B.08.05.03 (Resp.) Registrazioni delle comunicazioni di dati personali a terze parti </t>
  </si>
  <si>
    <t>Trasferimenti extra-SEE
27552-A.07.05.02 (Tit.) Paesi e organizzazioni internazionali a cui sono trasferiti i dati personali
27552-B.08.05.01 (Resp.) Comunicazione ai clienti dei trasferimenti di dati personali in altre giurdisdizioni (extra-SEE)
27552-B.08.05.02 (Resp.) Paesi e organizzazioni internazionali a cui sono trasferiti i dati personali</t>
  </si>
  <si>
    <t>Il B.08.05.01 richiede anche che il responsabile deve avvisare per tempo il titolare in caso intenda modificare le giurisdizioni (ossia i Paesi) in cui trasferisce i dati personali.</t>
  </si>
  <si>
    <t>27552-A.07.02.07 (Tit.) Contratti con i responsabili 
27552-A.07.02.08 (Tit.) Co-titolari
27552-B.08.05.07 (Resp.) Ingaggio dei sub-responsabili
27552-B.08.05.08 (Resp.) Modifica dei sub-responsabili</t>
  </si>
  <si>
    <t>Per i titolari, da considerare anche il controllo sulla modifica dei fornitori (ossia dei responsabili).</t>
  </si>
  <si>
    <t>Procedura per il personale: a chi segnalare l'incidente, chi lo tratta.
Da includere anche la procedura per gestire il data breach.
Da includere anche la notifica delle violazioni agli interessati, al Garante o al cliente (in modo che poi "arrivi" al titolare).</t>
  </si>
  <si>
    <t>27001-A.18.2.1 Riesami indipendenti della sicurezza</t>
  </si>
  <si>
    <t>27001-A.18.2.2 Conformità con politiche e standard</t>
  </si>
  <si>
    <t>Ossia: riesame periodico e complessivo del sistema privacy (riesame di Direzione)</t>
  </si>
  <si>
    <t>27552-B.08.02.01 (Resp.) Accordi con i clienti
27552-B.08.02.04 Segnalazione di istruzioni non-conformi</t>
  </si>
  <si>
    <t xml:space="preserve">27552-A.07.02.02 (Tit.) Identificare le basi legali del trattamento
27552-B.08.02.02 (Resp.) Finalità dei trattamenti 
27552-B.08.02.03 (Resp.) Uso dei dati per marketing e pubblicità </t>
  </si>
  <si>
    <t>Vedere foglio "Informazioni e valutazione", colonna "Base giuridica per il trattamento".
Il titolare deve identificare le basi legali.
Il responsabile deve assicurare che tratta i dati solo per le finalità indicate dal titolare.</t>
  </si>
  <si>
    <t>Vedere foglio "Informazioni e valutazione".</t>
  </si>
  <si>
    <t>27552-A.07.03.01 (Tit.) Identificare e documentare le finalità
27552-A.07.02.09 (Tit.) Registro dei trattamenti
27552-B.08.02.06 (Resp.) Registro dei trattamenti</t>
  </si>
  <si>
    <t xml:space="preserve">27552-A.07.02.05 Privacy impact assessment </t>
  </si>
  <si>
    <t>Informative
27552-A.07.03.01 (Tit.) Determinare e ottemperare agli obblighi verso gli interessati 
27552-A.07.03.02 (Tit.) Impostare le informative
27552-A.07.03.03 (Tit.) Fornire le informative agli interessati
27552-A.07.03.10 Processi decisionali automatizzati</t>
  </si>
  <si>
    <t>27552-A.07.02.03 (Tit.) Determinare quando e come ottenere il consenso
27552-A.07.02.04 (Tit.) Ottenere e registrare i consensi</t>
  </si>
  <si>
    <t>Solo per i titolari.</t>
  </si>
  <si>
    <t>27552-A.07.03.04 (Tit.) Fornire meccanismi per modificare o ritirare il consenso
27552-A.07.03.05 (Tit.) Fornire meccanismi per obiettare al trattamento</t>
  </si>
  <si>
    <t>Solo per i titolari.
Bisogna anche avere meccanismi per cui le scelte di consenso vengano effettivamente applicate.</t>
  </si>
  <si>
    <t>Solo per i titolari.
In questo caso il "limitare" non è il "blocco" (trattamento non prosegue ma i dati sono conservati; art. 18).
Include l'anonimizzazione e pseudo-anonimizzazione.</t>
  </si>
  <si>
    <t xml:space="preserve">Minimizzazione
27552-A.07.04.01 (Tit.) Limitare la raccolta
27552-A.07.04.02 (Tit.) Limitare (minimizzare) i trattamenti
27552-A.07.04.04 (Tit.) Obiettivi di minimizzazione </t>
  </si>
  <si>
    <t>27552-A.07.03.06 (Tit.) Accesso, correzione, cancellazione
27552-A.07.03.08 (Tit.) Fornire copia dei dati personali trattati
27552-A.07.03.09 (Tit.) Gestione delle richieste
27552-B.08.03.01 (Resp.) Strumenti per i diritti degli interessati</t>
  </si>
  <si>
    <t>27552-A.07.04.07 (Tit.) Tempi di conservazione</t>
  </si>
  <si>
    <t>Il controllo della 27552 riguarda solo il titolare (che deve stabilire i tempi di conservazione).
Ma attenzione che va attuato da titolare e responsabili perché tali tempi siano tecnicamente rispettati.
Quindi questo controllo è applicabile anche ai responsabili.</t>
  </si>
  <si>
    <t>27552-A.07.04.03 (Tit.) Accuratezza e qualità</t>
  </si>
  <si>
    <t>Il titolare deve assicurare che i dati siano accurati, completi e aggiornati per la finalità dei trattamenti.
Potrebbe anche essere applicabile (per la parte tecnica) dai responsabili.</t>
  </si>
  <si>
    <t>Processo di gestione dei diritti degli interessati.
Il responsabile deve fornire gli strumenti al titolare affinché possa far esercitare i diritti agli interessati.
Include anche la gestione dei reclami.</t>
  </si>
  <si>
    <t>Gestione dei diritti degli interessati
27552-A.07.03.06 (Tit.) Accesso, correzione, cancellazione
27552-A.07.03.08 (Tit.) Fornire copia dei dati personali trattati
27552-A.07.03.09 (Tit.) Gestione delle richieste
27552-B.08.03.01 (Resp.) Strumenti per i diritti degli interessati</t>
  </si>
  <si>
    <t>27552-B.08.02.01 (Resp.) Accordi con i clienti
27552-B.08.02.04 (Resp.) Segnalazione di istruzioni non-conformi
27552-B.08.02.05 (Resp.) Strumenti per i titolari</t>
  </si>
  <si>
    <t xml:space="preserve">Si applica solo ai responsabili e riguarda i rapporti con i clienti (titolari e super-fornitori).
Questi includono:
- la necessità di avere un contratto (o accordo);
- il fatto che il responsabile deve avvisare il cliente se ritiene che un'istruzione violi il GDPR;
- il fatto che il responsabile deve mettere a disposizione dei titolari gli strumenti affinché questi possano dimostrare la conformità.
</t>
  </si>
  <si>
    <t>27552-B.08.05.06 (Resp.) Dichiarazione dei sub-fornitori</t>
  </si>
  <si>
    <t>Il responsabile deve mettere a disposizione dei clienti i dati dei propri sub-fornitori.</t>
  </si>
  <si>
    <t>27552-A.07.03.07 (Tit.) Comunicazione con terze parti</t>
  </si>
  <si>
    <t>Il titolare deve informare le terze parti delle richieste degli interessati in modo che le attuino anch'esse.</t>
  </si>
  <si>
    <t>Trasferimenti extra-SEE
27552-A.07.05.02 (Tit.) Paesi a cui sono trasferiti i dati
27552-B.08.05.01 (Resp.) Comunicazione ai clienti dei trasferimenti extra-SEE
27552-B.08.05.02 (Resp.) Paesi a cui sono trasferiti i dati</t>
  </si>
  <si>
    <t>Informative
27552-A.07.03.01 (Tit.) Determinare 
27552-A.07.03.02 (Tit.) Impostare 
27552-A.07.03.03 (Tit.) Fornire le informative 
27552-A.07.03.10 Processi decisionali automatizzati</t>
  </si>
  <si>
    <t>27552-A.07.04.08 (Tit.) Eliminazione</t>
  </si>
  <si>
    <t>Controllo relativo alla conclusione dei trattamenti e alla restituzione, anonimizzazione, cancellazione o (per i responsabili) distruzione dei dati personali al termine del trattamento (o del contratto).</t>
  </si>
  <si>
    <t>Questo controllo è per i documenti e le memorie come chiavi USB, CD e DVD, nastri (per i dispositivi, vedere A.11.02.07) e per i supporti non digitali (carta da distruggere con distruggi-documenti).
Include anche la gestione dei documenti in bozza.
Per la conclusione dei trattamenti per conto di clienti, vedere controllo successivo.</t>
  </si>
  <si>
    <t>Da includere come regola (vedere 27001-A.08.01.03).</t>
  </si>
  <si>
    <t>I dati sono trattati sulla base di (NB: queste sono per dati non appartenenti a categorie particolari o giuridiche):
- consenso; 
- contratto;
- obblighi legali (p.e. adempimenti contabili e amministrativi);
- salvaguardia degli interessi vitali di persone;
- interesse pubblico;
- interessi legittimi del titolare (p.e. protezione aziendale, controllo della qualità).</t>
  </si>
  <si>
    <t>Questo foglio non dovrebbe essere modificato (se non si modificano le minacce).</t>
  </si>
  <si>
    <t xml:space="preserve">I rischi sono colorati come riportato nel tab "Livelli di rischio". </t>
  </si>
  <si>
    <t>NOTA: Questa tabella non va modificata (se non si sono cambiate minacce o controlli nei tab precedenti).</t>
  </si>
  <si>
    <t>Inclusi responsabili, funzioni interne, altri titolari, contitolari.</t>
  </si>
  <si>
    <t>Distruzione di strumentazione da parte di malintenzionati o per errore (disattenzione)</t>
  </si>
  <si>
    <t>I valori inseriti sono da personalizzare per ciascuna organizzazione (sono valori inseriti per una piccola azienda che gestisce server).</t>
  </si>
  <si>
    <t>Uso non autorizzato o negligente della strumentazione</t>
  </si>
  <si>
    <t>Per la versione BETA, grazie a: Gianluca Dalla Riva, Alessandro Gaspari, Pierfrancesco Maistrello, Stefano Posti, Pierlugi Stefli.
Per la versione GAMMA, grazie a: Nicola Nuti, Simona Persi, Chiara Ponti.
Include alcune idee da "Handbook on Security of Personal Data Processing" di ENISA del dicembre 2017.
ENISA measures in Excel and Italian translation by Alessandro Gaspari.
Include alcuni spunti dal modello di registro dei trattamenti del CNIL.</t>
  </si>
  <si>
    <t>Extra SEE?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</si>
</sst>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
      <b/>
      <sz val="9"/>
      <color theme="1"/>
      <name val="Calibri"/>
      <family val="2"/>
      <scheme val="minor"/>
    </font>
  </fonts>
  <fills count="20">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style="thin">
        <color auto="1"/>
      </left>
      <right/>
      <top/>
      <bottom/>
      <diagonal/>
    </border>
  </borders>
  <cellStyleXfs count="3">
    <xf numFmtId="0" fontId="0" fillId="0" borderId="0"/>
    <xf numFmtId="0" fontId="3" fillId="0" borderId="0"/>
    <xf numFmtId="0" fontId="2" fillId="0" borderId="0"/>
  </cellStyleXfs>
  <cellXfs count="213">
    <xf numFmtId="0" fontId="0" fillId="0" borderId="0" xfId="0"/>
    <xf numFmtId="0" fontId="4" fillId="0" borderId="0" xfId="0" applyFont="1"/>
    <xf numFmtId="0" fontId="4" fillId="0" borderId="0" xfId="0" applyFont="1" applyBorder="1" applyAlignment="1">
      <alignment wrapText="1"/>
    </xf>
    <xf numFmtId="0" fontId="6" fillId="0" borderId="0" xfId="0" applyFont="1" applyBorder="1" applyAlignment="1">
      <alignment wrapText="1"/>
    </xf>
    <xf numFmtId="2" fontId="4" fillId="0" borderId="5" xfId="0" applyNumberFormat="1" applyFont="1" applyBorder="1" applyAlignment="1">
      <alignment wrapText="1"/>
    </xf>
    <xf numFmtId="2" fontId="4" fillId="0" borderId="6" xfId="0" applyNumberFormat="1" applyFont="1" applyBorder="1" applyAlignment="1">
      <alignment wrapText="1"/>
    </xf>
    <xf numFmtId="2" fontId="4" fillId="0" borderId="7" xfId="0" applyNumberFormat="1" applyFont="1" applyBorder="1" applyAlignment="1">
      <alignment wrapText="1"/>
    </xf>
    <xf numFmtId="2" fontId="4" fillId="0" borderId="4" xfId="0" applyNumberFormat="1" applyFont="1" applyBorder="1" applyAlignment="1">
      <alignment horizontal="center" wrapText="1"/>
    </xf>
    <xf numFmtId="0" fontId="4" fillId="0" borderId="0" xfId="0" applyFont="1" applyFill="1"/>
    <xf numFmtId="0" fontId="4" fillId="0" borderId="9" xfId="0" applyFont="1" applyBorder="1"/>
    <xf numFmtId="0" fontId="4" fillId="0" borderId="10" xfId="0" applyFont="1" applyBorder="1"/>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wrapText="1"/>
    </xf>
    <xf numFmtId="0" fontId="4" fillId="0" borderId="0" xfId="1" applyFont="1"/>
    <xf numFmtId="0" fontId="4" fillId="0" borderId="1" xfId="0" applyFont="1" applyBorder="1" applyAlignment="1">
      <alignment horizontal="center"/>
    </xf>
    <xf numFmtId="0" fontId="8"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1" fillId="0" borderId="0" xfId="0" applyFont="1"/>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Fill="1" applyBorder="1" applyAlignment="1">
      <alignment vertical="center" wrapText="1"/>
    </xf>
    <xf numFmtId="0" fontId="11" fillId="0" borderId="0" xfId="0" applyFont="1" applyAlignment="1">
      <alignment vertical="center"/>
    </xf>
    <xf numFmtId="0" fontId="4" fillId="0" borderId="18" xfId="0" applyFont="1" applyFill="1" applyBorder="1" applyAlignment="1">
      <alignment horizontal="center" vertical="center" wrapText="1"/>
    </xf>
    <xf numFmtId="0" fontId="4" fillId="0" borderId="25" xfId="0" applyFont="1" applyBorder="1" applyAlignment="1">
      <alignment horizontal="center" vertical="center" wrapText="1"/>
    </xf>
    <xf numFmtId="0" fontId="12" fillId="0" borderId="0" xfId="0" applyFont="1" applyAlignment="1">
      <alignment vertical="center"/>
    </xf>
    <xf numFmtId="0" fontId="8" fillId="5" borderId="21"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4" fillId="0" borderId="30" xfId="0" applyFont="1" applyBorder="1" applyAlignment="1">
      <alignment vertical="center" wrapText="1"/>
    </xf>
    <xf numFmtId="0" fontId="9" fillId="3" borderId="15" xfId="0" applyFont="1" applyFill="1" applyBorder="1"/>
    <xf numFmtId="0" fontId="9" fillId="3" borderId="2" xfId="0" applyFont="1" applyFill="1" applyBorder="1"/>
    <xf numFmtId="0" fontId="9" fillId="3" borderId="16" xfId="0" applyFont="1" applyFill="1" applyBorder="1"/>
    <xf numFmtId="0" fontId="5" fillId="0" borderId="37" xfId="0" applyFont="1" applyBorder="1" applyAlignment="1">
      <alignment wrapText="1"/>
    </xf>
    <xf numFmtId="0" fontId="5" fillId="0" borderId="11" xfId="0" applyFont="1" applyBorder="1" applyAlignment="1">
      <alignment horizontal="center"/>
    </xf>
    <xf numFmtId="0" fontId="5" fillId="0" borderId="12" xfId="0" applyFont="1" applyBorder="1" applyAlignment="1">
      <alignment horizontal="center"/>
    </xf>
    <xf numFmtId="0" fontId="9" fillId="2" borderId="13" xfId="0" applyFont="1" applyFill="1" applyBorder="1" applyAlignment="1">
      <alignment wrapText="1"/>
    </xf>
    <xf numFmtId="0" fontId="11" fillId="0" borderId="0" xfId="0" applyFont="1" applyBorder="1"/>
    <xf numFmtId="0" fontId="6" fillId="7" borderId="31" xfId="1" applyFont="1" applyFill="1" applyBorder="1" applyAlignment="1">
      <alignment vertical="top" wrapText="1"/>
    </xf>
    <xf numFmtId="0" fontId="4" fillId="0" borderId="28" xfId="0" applyFont="1" applyBorder="1" applyAlignment="1">
      <alignment horizontal="center"/>
    </xf>
    <xf numFmtId="0" fontId="9" fillId="2" borderId="38" xfId="0" applyFont="1" applyFill="1" applyBorder="1" applyAlignment="1">
      <alignment wrapText="1"/>
    </xf>
    <xf numFmtId="0" fontId="9" fillId="2" borderId="8" xfId="0" applyFont="1" applyFill="1" applyBorder="1" applyAlignment="1">
      <alignment wrapText="1"/>
    </xf>
    <xf numFmtId="2" fontId="4" fillId="0" borderId="38" xfId="0" applyNumberFormat="1" applyFont="1" applyFill="1" applyBorder="1"/>
    <xf numFmtId="0" fontId="4" fillId="0" borderId="17" xfId="0" applyFont="1" applyBorder="1"/>
    <xf numFmtId="0" fontId="13" fillId="2" borderId="14" xfId="0" applyFont="1" applyFill="1" applyBorder="1" applyAlignment="1">
      <alignment vertical="top" wrapText="1"/>
    </xf>
    <xf numFmtId="0" fontId="4" fillId="9" borderId="0" xfId="0" applyFont="1" applyFill="1" applyBorder="1" applyAlignment="1">
      <alignment wrapText="1"/>
    </xf>
    <xf numFmtId="0" fontId="4" fillId="9" borderId="0" xfId="0" applyFont="1" applyFill="1" applyBorder="1"/>
    <xf numFmtId="0" fontId="13" fillId="6" borderId="15" xfId="0" applyFont="1" applyFill="1" applyBorder="1" applyAlignment="1">
      <alignment wrapText="1"/>
    </xf>
    <xf numFmtId="2" fontId="4" fillId="0" borderId="39" xfId="0" applyNumberFormat="1" applyFont="1" applyBorder="1" applyAlignment="1">
      <alignment horizontal="center" wrapText="1"/>
    </xf>
    <xf numFmtId="2" fontId="4" fillId="0" borderId="21" xfId="0" applyNumberFormat="1" applyFont="1" applyBorder="1" applyAlignment="1">
      <alignment horizontal="center" wrapText="1"/>
    </xf>
    <xf numFmtId="2" fontId="4" fillId="0" borderId="22" xfId="0" applyNumberFormat="1" applyFont="1" applyBorder="1" applyAlignment="1">
      <alignment horizontal="center" wrapText="1"/>
    </xf>
    <xf numFmtId="2" fontId="4" fillId="0" borderId="23" xfId="0" applyNumberFormat="1" applyFont="1" applyBorder="1" applyAlignment="1">
      <alignment horizontal="center" wrapText="1"/>
    </xf>
    <xf numFmtId="2" fontId="4" fillId="0" borderId="3" xfId="0" applyNumberFormat="1" applyFont="1" applyBorder="1" applyAlignment="1">
      <alignment horizontal="center" wrapText="1"/>
    </xf>
    <xf numFmtId="2" fontId="4" fillId="0" borderId="19" xfId="0" applyNumberFormat="1" applyFont="1" applyBorder="1" applyAlignment="1">
      <alignment horizontal="center" wrapText="1"/>
    </xf>
    <xf numFmtId="2" fontId="4" fillId="0" borderId="3" xfId="0" applyNumberFormat="1" applyFont="1" applyFill="1" applyBorder="1" applyAlignment="1">
      <alignment horizontal="center" wrapText="1"/>
    </xf>
    <xf numFmtId="0" fontId="9" fillId="10" borderId="13" xfId="0" applyFont="1" applyFill="1" applyBorder="1" applyAlignment="1">
      <alignment vertical="top" wrapText="1"/>
    </xf>
    <xf numFmtId="0" fontId="4" fillId="0" borderId="31"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1" fillId="14" borderId="40" xfId="0" applyFont="1" applyFill="1" applyBorder="1"/>
    <xf numFmtId="0" fontId="4" fillId="11" borderId="41" xfId="0" quotePrefix="1" applyFont="1" applyFill="1" applyBorder="1"/>
    <xf numFmtId="0" fontId="4" fillId="12" borderId="41" xfId="0" quotePrefix="1" applyFont="1" applyFill="1" applyBorder="1"/>
    <xf numFmtId="0" fontId="4" fillId="13" borderId="4" xfId="0" quotePrefix="1" applyFont="1" applyFill="1" applyBorder="1"/>
    <xf numFmtId="0" fontId="16" fillId="0" borderId="0" xfId="0" applyFont="1" applyAlignment="1">
      <alignment horizontal="left" vertical="center"/>
    </xf>
    <xf numFmtId="0" fontId="4" fillId="0" borderId="29" xfId="0" applyFont="1" applyBorder="1" applyAlignment="1">
      <alignment horizontal="center" vertical="center" wrapText="1"/>
    </xf>
    <xf numFmtId="0" fontId="4" fillId="4" borderId="22" xfId="0" applyFont="1" applyFill="1" applyBorder="1" applyAlignment="1">
      <alignment vertical="top" wrapText="1"/>
    </xf>
    <xf numFmtId="0" fontId="4" fillId="4" borderId="29" xfId="0" applyFont="1" applyFill="1" applyBorder="1" applyAlignment="1">
      <alignment vertical="top" wrapText="1"/>
    </xf>
    <xf numFmtId="0" fontId="11" fillId="2" borderId="31" xfId="0" applyFont="1" applyFill="1" applyBorder="1" applyAlignment="1">
      <alignment horizontal="center" vertical="center" wrapText="1"/>
    </xf>
    <xf numFmtId="0" fontId="4" fillId="4" borderId="33" xfId="0" applyFont="1" applyFill="1" applyBorder="1" applyAlignment="1">
      <alignment vertical="top" wrapText="1"/>
    </xf>
    <xf numFmtId="0" fontId="14" fillId="0" borderId="0" xfId="1" applyFont="1" applyAlignment="1">
      <alignment horizontal="center"/>
    </xf>
    <xf numFmtId="0" fontId="15" fillId="0" borderId="0" xfId="0" applyFont="1" applyAlignment="1">
      <alignment horizontal="center"/>
    </xf>
    <xf numFmtId="0" fontId="11" fillId="3" borderId="2" xfId="0" applyFont="1" applyFill="1" applyBorder="1" applyAlignment="1">
      <alignment horizontal="center" vertical="center"/>
    </xf>
    <xf numFmtId="0" fontId="5" fillId="0" borderId="11"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6" borderId="21" xfId="0" applyFont="1" applyFill="1" applyBorder="1" applyAlignment="1">
      <alignment horizontal="center" vertical="center" wrapText="1"/>
    </xf>
    <xf numFmtId="0" fontId="7" fillId="0" borderId="31" xfId="0" applyFont="1" applyBorder="1" applyAlignment="1">
      <alignment horizontal="center" vertical="center" wrapText="1"/>
    </xf>
    <xf numFmtId="0" fontId="6" fillId="8" borderId="23" xfId="0" applyFont="1" applyFill="1" applyBorder="1" applyAlignment="1">
      <alignment horizontal="center" vertical="center" wrapText="1"/>
    </xf>
    <xf numFmtId="0" fontId="7" fillId="0" borderId="30" xfId="0" applyFont="1" applyBorder="1" applyAlignment="1">
      <alignment horizontal="center" vertical="center" wrapText="1"/>
    </xf>
    <xf numFmtId="0" fontId="4" fillId="0" borderId="0" xfId="0" applyFont="1" applyFill="1" applyBorder="1" applyAlignment="1">
      <alignment horizontal="left" vertical="center"/>
    </xf>
    <xf numFmtId="0" fontId="16" fillId="0" borderId="0" xfId="0" applyFont="1" applyFill="1" applyBorder="1" applyAlignment="1">
      <alignment horizontal="left" vertical="center"/>
    </xf>
    <xf numFmtId="0" fontId="4" fillId="0" borderId="0" xfId="0" applyFont="1" applyFill="1" applyBorder="1"/>
    <xf numFmtId="0" fontId="9" fillId="0" borderId="0" xfId="0" applyFont="1" applyFill="1" applyBorder="1"/>
    <xf numFmtId="0" fontId="5" fillId="0" borderId="0" xfId="0" applyFont="1" applyFill="1" applyBorder="1" applyAlignment="1">
      <alignment wrapText="1"/>
    </xf>
    <xf numFmtId="0" fontId="8" fillId="3" borderId="46" xfId="0" applyFont="1" applyFill="1" applyBorder="1" applyAlignment="1">
      <alignment horizontal="left" vertical="center" wrapText="1"/>
    </xf>
    <xf numFmtId="0" fontId="8" fillId="3" borderId="46"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center" vertical="top"/>
    </xf>
    <xf numFmtId="0" fontId="5" fillId="0" borderId="35"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4" fillId="0" borderId="36" xfId="0" applyFont="1" applyBorder="1" applyAlignment="1">
      <alignment horizontal="left" vertical="top" wrapText="1"/>
    </xf>
    <xf numFmtId="0" fontId="4" fillId="0" borderId="35" xfId="0" applyFont="1" applyBorder="1" applyAlignment="1">
      <alignment horizontal="left" vertical="top" wrapText="1"/>
    </xf>
    <xf numFmtId="14" fontId="4" fillId="0" borderId="36" xfId="0" applyNumberFormat="1" applyFont="1" applyBorder="1" applyAlignment="1">
      <alignment horizontal="left" vertical="top" wrapText="1"/>
    </xf>
    <xf numFmtId="0" fontId="4" fillId="0" borderId="37" xfId="0" applyFont="1" applyBorder="1" applyAlignment="1">
      <alignment horizontal="left" vertical="top" wrapText="1"/>
    </xf>
    <xf numFmtId="0" fontId="4" fillId="0" borderId="12" xfId="0" applyFont="1" applyBorder="1" applyAlignment="1">
      <alignment horizontal="left" vertical="top" wrapText="1"/>
    </xf>
    <xf numFmtId="0" fontId="11" fillId="2" borderId="31"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4" fillId="0" borderId="35" xfId="0" applyFont="1" applyBorder="1" applyAlignment="1">
      <alignment horizontal="left" vertical="center" wrapText="1"/>
    </xf>
    <xf numFmtId="14" fontId="4" fillId="0" borderId="36" xfId="0" applyNumberFormat="1"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2" xfId="0" applyFont="1" applyBorder="1" applyAlignment="1">
      <alignment horizontal="left" vertical="center" wrapText="1"/>
    </xf>
    <xf numFmtId="0" fontId="8" fillId="3" borderId="47"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9" fillId="10" borderId="36" xfId="0" applyFont="1" applyFill="1" applyBorder="1" applyAlignment="1">
      <alignment horizontal="right" wrapText="1"/>
    </xf>
    <xf numFmtId="0" fontId="8" fillId="2"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9" xfId="0" applyFont="1" applyBorder="1" applyAlignment="1">
      <alignment vertical="center" wrapText="1"/>
    </xf>
    <xf numFmtId="0" fontId="11" fillId="2" borderId="2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5" borderId="29" xfId="0" applyFont="1" applyFill="1" applyBorder="1" applyAlignment="1">
      <alignment horizontal="center" vertical="top" wrapText="1"/>
    </xf>
    <xf numFmtId="0" fontId="6" fillId="7" borderId="29" xfId="1" applyFont="1" applyFill="1" applyBorder="1" applyAlignment="1">
      <alignment vertical="top" wrapText="1"/>
    </xf>
    <xf numFmtId="0" fontId="4" fillId="0" borderId="29" xfId="1" applyFont="1" applyFill="1" applyBorder="1" applyAlignment="1">
      <alignment vertical="top" wrapText="1"/>
    </xf>
    <xf numFmtId="0" fontId="11" fillId="6" borderId="29" xfId="0" applyFont="1" applyFill="1" applyBorder="1" applyAlignment="1">
      <alignment wrapText="1"/>
    </xf>
    <xf numFmtId="2" fontId="4" fillId="0" borderId="29" xfId="0" applyNumberFormat="1" applyFont="1" applyFill="1" applyBorder="1" applyAlignment="1">
      <alignment horizontal="center" vertical="top"/>
    </xf>
    <xf numFmtId="0" fontId="11" fillId="2" borderId="29" xfId="0" applyFont="1" applyFill="1" applyBorder="1" applyAlignment="1">
      <alignment horizontal="center" vertical="center" wrapText="1"/>
    </xf>
    <xf numFmtId="0" fontId="17" fillId="0" borderId="29" xfId="0" applyFont="1" applyFill="1" applyBorder="1" applyAlignment="1">
      <alignment vertical="top" wrapText="1"/>
    </xf>
    <xf numFmtId="0" fontId="4" fillId="0" borderId="29" xfId="0" applyFont="1" applyBorder="1" applyAlignment="1">
      <alignment horizontal="center"/>
    </xf>
    <xf numFmtId="2" fontId="4" fillId="0" borderId="33" xfId="0" applyNumberFormat="1" applyFont="1" applyBorder="1" applyAlignment="1">
      <alignment wrapText="1"/>
    </xf>
    <xf numFmtId="2" fontId="4" fillId="0" borderId="29" xfId="0" applyNumberFormat="1" applyFont="1" applyBorder="1" applyAlignment="1">
      <alignment horizontal="center" wrapText="1"/>
    </xf>
    <xf numFmtId="2" fontId="4" fillId="0" borderId="31" xfId="0" applyNumberFormat="1" applyFont="1" applyBorder="1" applyAlignment="1">
      <alignment horizontal="center" wrapText="1"/>
    </xf>
    <xf numFmtId="2" fontId="4" fillId="0" borderId="30" xfId="0" applyNumberFormat="1" applyFont="1" applyBorder="1" applyAlignment="1">
      <alignment horizont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2" fontId="4" fillId="0" borderId="38" xfId="0" applyNumberFormat="1" applyFont="1" applyFill="1" applyBorder="1" applyAlignment="1">
      <alignment horizontal="center" vertical="top"/>
    </xf>
    <xf numFmtId="0" fontId="4" fillId="0" borderId="33" xfId="0" applyFont="1" applyBorder="1" applyAlignment="1">
      <alignment horizontal="center" vertical="center" wrapText="1"/>
    </xf>
    <xf numFmtId="0" fontId="8" fillId="2" borderId="46" xfId="0" applyFont="1" applyFill="1" applyBorder="1" applyAlignment="1">
      <alignment horizontal="center" vertical="center" wrapText="1"/>
    </xf>
    <xf numFmtId="0" fontId="18" fillId="15" borderId="29" xfId="0" applyFont="1" applyFill="1" applyBorder="1" applyAlignment="1">
      <alignment horizontal="left" vertical="center"/>
    </xf>
    <xf numFmtId="0" fontId="19" fillId="15" borderId="29" xfId="0" applyFont="1" applyFill="1" applyBorder="1" applyAlignment="1">
      <alignment horizontal="left" vertical="center"/>
    </xf>
    <xf numFmtId="0" fontId="18" fillId="15" borderId="29" xfId="0" applyFont="1" applyFill="1" applyBorder="1" applyAlignment="1">
      <alignment horizontal="center" vertical="center"/>
    </xf>
    <xf numFmtId="0" fontId="4" fillId="12" borderId="3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left" vertical="top" wrapText="1"/>
    </xf>
    <xf numFmtId="0" fontId="4" fillId="0" borderId="29" xfId="0" applyFont="1" applyBorder="1" applyAlignment="1">
      <alignment horizontal="center" vertical="top" wrapText="1"/>
    </xf>
    <xf numFmtId="0" fontId="11" fillId="2" borderId="29" xfId="0" applyFont="1" applyFill="1" applyBorder="1" applyAlignment="1">
      <alignment horizontal="center" vertical="center" wrapText="1"/>
    </xf>
    <xf numFmtId="0" fontId="20" fillId="0" borderId="0" xfId="0" applyFont="1"/>
    <xf numFmtId="0" fontId="0" fillId="0" borderId="0" xfId="0" applyAlignment="1">
      <alignment horizontal="center"/>
    </xf>
    <xf numFmtId="0" fontId="4" fillId="0" borderId="28"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9"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9" fillId="3" borderId="29" xfId="0" applyFont="1" applyFill="1" applyBorder="1"/>
    <xf numFmtId="0" fontId="5" fillId="0" borderId="29" xfId="0" applyFont="1" applyBorder="1" applyAlignment="1">
      <alignment wrapText="1"/>
    </xf>
    <xf numFmtId="0" fontId="5" fillId="0" borderId="29" xfId="0" applyFont="1" applyBorder="1" applyAlignment="1">
      <alignment horizontal="center"/>
    </xf>
    <xf numFmtId="0" fontId="5" fillId="0" borderId="39" xfId="0" applyFont="1" applyBorder="1" applyAlignment="1">
      <alignment horizontal="center" vertical="center"/>
    </xf>
    <xf numFmtId="0" fontId="21" fillId="17" borderId="0" xfId="2" applyFont="1" applyFill="1" applyAlignment="1">
      <alignment horizontal="center" vertical="center"/>
    </xf>
    <xf numFmtId="0" fontId="21" fillId="17" borderId="0" xfId="2" applyFont="1" applyFill="1" applyAlignment="1">
      <alignment vertical="center"/>
    </xf>
    <xf numFmtId="0" fontId="21" fillId="17" borderId="0" xfId="2" applyFont="1" applyFill="1" applyAlignment="1">
      <alignment horizontal="center" vertical="center" wrapText="1"/>
    </xf>
    <xf numFmtId="0" fontId="2" fillId="0" borderId="0" xfId="2"/>
    <xf numFmtId="0" fontId="2" fillId="18" borderId="29" xfId="2" applyFill="1" applyBorder="1" applyAlignment="1">
      <alignment horizontal="center" vertical="center"/>
    </xf>
    <xf numFmtId="0" fontId="2" fillId="0" borderId="29" xfId="2" applyBorder="1" applyAlignment="1">
      <alignment vertical="center" wrapText="1"/>
    </xf>
    <xf numFmtId="0" fontId="2" fillId="0" borderId="29" xfId="2" applyBorder="1" applyAlignment="1">
      <alignment horizontal="center" vertical="center"/>
    </xf>
    <xf numFmtId="0" fontId="2" fillId="12" borderId="29" xfId="2" applyFill="1" applyBorder="1" applyAlignment="1">
      <alignment horizontal="center" vertical="center"/>
    </xf>
    <xf numFmtId="0" fontId="2" fillId="16" borderId="29" xfId="2" applyFill="1" applyBorder="1" applyAlignment="1">
      <alignment horizontal="center" vertical="center"/>
    </xf>
    <xf numFmtId="0" fontId="2" fillId="0" borderId="0" xfId="2" applyAlignment="1">
      <alignment horizontal="center" vertical="center"/>
    </xf>
    <xf numFmtId="0" fontId="2" fillId="0" borderId="0" xfId="2" applyAlignment="1">
      <alignment vertical="center"/>
    </xf>
    <xf numFmtId="0" fontId="22" fillId="17" borderId="29" xfId="2" applyFont="1" applyFill="1" applyBorder="1" applyAlignment="1">
      <alignment horizontal="center" vertical="center" wrapText="1"/>
    </xf>
    <xf numFmtId="0" fontId="21" fillId="17" borderId="29" xfId="2" applyFont="1" applyFill="1" applyBorder="1" applyAlignment="1">
      <alignment horizontal="center" vertical="center"/>
    </xf>
    <xf numFmtId="0" fontId="21" fillId="17" borderId="29" xfId="2" applyFont="1" applyFill="1" applyBorder="1" applyAlignment="1">
      <alignment vertical="center"/>
    </xf>
    <xf numFmtId="0" fontId="4" fillId="0" borderId="29" xfId="0" quotePrefix="1" applyFont="1" applyFill="1" applyBorder="1" applyAlignment="1">
      <alignment horizontal="left" vertical="top" wrapText="1"/>
    </xf>
    <xf numFmtId="0" fontId="1" fillId="0" borderId="29" xfId="2" applyFont="1" applyBorder="1" applyAlignment="1">
      <alignment vertical="center" wrapText="1"/>
    </xf>
    <xf numFmtId="0" fontId="4" fillId="0" borderId="0" xfId="1" applyFont="1" applyAlignment="1">
      <alignment wrapText="1"/>
    </xf>
    <xf numFmtId="0" fontId="4" fillId="0" borderId="0" xfId="1" applyFont="1" applyFill="1" applyAlignment="1">
      <alignment vertical="top" wrapText="1"/>
    </xf>
    <xf numFmtId="0" fontId="4" fillId="0" borderId="0" xfId="0" applyFont="1" applyFill="1" applyAlignment="1">
      <alignment horizontal="left" vertical="top" wrapText="1"/>
    </xf>
    <xf numFmtId="0" fontId="4" fillId="0" borderId="0" xfId="1" applyFont="1" applyFill="1"/>
    <xf numFmtId="0" fontId="4" fillId="19" borderId="29" xfId="0" applyFont="1" applyFill="1" applyBorder="1" applyAlignment="1">
      <alignment horizontal="center" vertical="center" wrapText="1"/>
    </xf>
    <xf numFmtId="0" fontId="4" fillId="0" borderId="59" xfId="1" applyFont="1" applyFill="1" applyBorder="1" applyAlignment="1">
      <alignment vertical="top" wrapText="1"/>
    </xf>
    <xf numFmtId="0" fontId="17" fillId="0" borderId="59" xfId="0" applyFont="1" applyFill="1" applyBorder="1" applyAlignment="1">
      <alignment vertical="top" wrapText="1"/>
    </xf>
    <xf numFmtId="0" fontId="11" fillId="2" borderId="29" xfId="0" applyFont="1" applyFill="1" applyBorder="1" applyAlignment="1">
      <alignment horizontal="center" vertical="center" wrapText="1"/>
    </xf>
    <xf numFmtId="0" fontId="0" fillId="0" borderId="29" xfId="0" applyBorder="1" applyAlignment="1">
      <alignment horizontal="center" vertical="center" wrapText="1"/>
    </xf>
    <xf numFmtId="0" fontId="5" fillId="0" borderId="0" xfId="0" applyFont="1" applyBorder="1" applyAlignment="1">
      <alignment horizontal="center" vertical="center"/>
    </xf>
    <xf numFmtId="0" fontId="11" fillId="2"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 xfId="0" applyBorder="1" applyAlignment="1">
      <alignment horizontal="center" vertical="center" wrapText="1"/>
    </xf>
    <xf numFmtId="0" fontId="11" fillId="2" borderId="52"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9" fillId="3" borderId="29" xfId="0" applyFont="1" applyFill="1" applyBorder="1" applyAlignment="1">
      <alignment horizontal="center"/>
    </xf>
    <xf numFmtId="0" fontId="0" fillId="0" borderId="29" xfId="0" applyBorder="1" applyAlignment="1">
      <alignment horizontal="center"/>
    </xf>
    <xf numFmtId="0" fontId="11" fillId="2"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0" fillId="0" borderId="51" xfId="0" applyBorder="1" applyAlignment="1">
      <alignment horizontal="center" vertical="center" wrapText="1"/>
    </xf>
    <xf numFmtId="0" fontId="11" fillId="2" borderId="55"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56" xfId="0" applyBorder="1" applyAlignment="1">
      <alignment horizontal="center" wrapText="1"/>
    </xf>
    <xf numFmtId="0" fontId="9" fillId="3" borderId="2" xfId="0" applyFont="1" applyFill="1"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11" fillId="2"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wrapText="1"/>
    </xf>
    <xf numFmtId="0" fontId="8" fillId="2" borderId="57" xfId="0" applyFont="1" applyFill="1" applyBorder="1" applyAlignment="1">
      <alignment horizontal="center" vertical="center" wrapText="1"/>
    </xf>
    <xf numFmtId="0" fontId="0" fillId="0" borderId="11" xfId="0" applyBorder="1" applyAlignment="1">
      <alignment horizontal="center" vertical="center"/>
    </xf>
  </cellXfs>
  <cellStyles count="3">
    <cellStyle name="Normal" xfId="0" builtinId="0"/>
    <cellStyle name="Normal 2" xfId="1"/>
    <cellStyle name="Normal 3" xfId="2"/>
  </cellStyles>
  <dxfs count="1427">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157163</xdr:rowOff>
    </xdr:from>
    <xdr:ext cx="5848350" cy="9182386"/>
    <xdr:sp macro="" textlink="">
      <xdr:nvSpPr>
        <xdr:cNvPr id="2" name="TextBox 1"/>
        <xdr:cNvSpPr txBox="1"/>
      </xdr:nvSpPr>
      <xdr:spPr>
        <a:xfrm>
          <a:off x="180975" y="157163"/>
          <a:ext cx="5848350" cy="91823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it-IT" sz="1100" b="1">
              <a:solidFill>
                <a:schemeClr val="tx1"/>
              </a:solidFill>
              <a:effectLst/>
              <a:latin typeface="+mn-lt"/>
              <a:ea typeface="+mn-ea"/>
              <a:cs typeface="+mn-cs"/>
            </a:rPr>
            <a:t>Note sul VERA privacy</a:t>
          </a:r>
          <a:endParaRPr lang="it-IT">
            <a:effectLst/>
          </a:endParaRPr>
        </a:p>
        <a:p>
          <a:r>
            <a:rPr lang="it-IT" sz="1100">
              <a:solidFill>
                <a:schemeClr val="tx1"/>
              </a:solidFill>
              <a:effectLst/>
              <a:latin typeface="+mn-lt"/>
              <a:ea typeface="+mn-ea"/>
              <a:cs typeface="+mn-cs"/>
            </a:rPr>
            <a:t>Il VERA - privacy,</a:t>
          </a:r>
          <a:r>
            <a:rPr lang="it-IT" sz="1100" baseline="0">
              <a:solidFill>
                <a:schemeClr val="tx1"/>
              </a:solidFill>
              <a:effectLst/>
              <a:latin typeface="+mn-lt"/>
              <a:ea typeface="+mn-ea"/>
              <a:cs typeface="+mn-cs"/>
            </a:rPr>
            <a:t> basato sul VERA per la ISO/IEC 27001, è orientato solo alle valutazioni per la privacy. </a:t>
          </a:r>
          <a:r>
            <a:rPr lang="it-IT" sz="1100">
              <a:solidFill>
                <a:schemeClr val="tx1"/>
              </a:solidFill>
              <a:effectLst/>
              <a:latin typeface="+mn-lt"/>
              <a:ea typeface="+mn-ea"/>
              <a:cs typeface="+mn-cs"/>
            </a:rPr>
            <a:t>Potrebbe essere usato per dimostrare l'adeguatezza delle misure di sicurezza attuate. In questo</a:t>
          </a:r>
          <a:r>
            <a:rPr lang="it-IT" sz="1100" baseline="0">
              <a:solidFill>
                <a:schemeClr val="tx1"/>
              </a:solidFill>
              <a:effectLst/>
              <a:latin typeface="+mn-lt"/>
              <a:ea typeface="+mn-ea"/>
              <a:cs typeface="+mn-cs"/>
            </a:rPr>
            <a:t> caso vanno compilati i tab "Informazione e valutazione", "Minacce" e "Controlli" e poi il foglio "Trattamento-proposta" dovrebbe evidenziare i rischi alti (in rosso) per cui pianificare delle azioni di trattamento o accettare il rischio. Il foglio "Rischio privacy" permette di evidenziare il livello di rischio relativo alle minacce del GDPR (Distruzione, perdita, eccetera).</a:t>
          </a:r>
          <a:endParaRPr lang="it-IT">
            <a:effectLst/>
          </a:endParaRPr>
        </a:p>
        <a:p>
          <a:r>
            <a:rPr lang="it-IT" sz="1100">
              <a:solidFill>
                <a:schemeClr val="tx1"/>
              </a:solidFill>
              <a:effectLst/>
              <a:latin typeface="+mn-lt"/>
              <a:ea typeface="+mn-ea"/>
              <a:cs typeface="+mn-cs"/>
            </a:rPr>
            <a:t>Per realizzare una PIA è sufficiente usare</a:t>
          </a:r>
          <a:r>
            <a:rPr lang="it-IT" sz="1100" baseline="0">
              <a:solidFill>
                <a:schemeClr val="tx1"/>
              </a:solidFill>
              <a:effectLst/>
              <a:latin typeface="+mn-lt"/>
              <a:ea typeface="+mn-ea"/>
              <a:cs typeface="+mn-cs"/>
            </a:rPr>
            <a:t> il VERA per i soli trattamenti oggetto di PIA. In questo caso, il foglio "Rischio PIA" segnala se è necessaria la consultazione preventiva.</a:t>
          </a:r>
          <a:endParaRPr lang="it-IT">
            <a:effectLst/>
          </a:endParaRPr>
        </a:p>
        <a:p>
          <a:r>
            <a:rPr lang="it-IT" sz="1100">
              <a:solidFill>
                <a:schemeClr val="tx1"/>
              </a:solidFill>
              <a:effectLst/>
              <a:latin typeface="+mn-lt"/>
              <a:ea typeface="+mn-ea"/>
              <a:cs typeface="+mn-cs"/>
            </a:rPr>
            <a:t>C'è</a:t>
          </a:r>
          <a:r>
            <a:rPr lang="it-IT" sz="1100" baseline="0">
              <a:solidFill>
                <a:schemeClr val="tx1"/>
              </a:solidFill>
              <a:effectLst/>
              <a:latin typeface="+mn-lt"/>
              <a:ea typeface="+mn-ea"/>
              <a:cs typeface="+mn-cs"/>
            </a:rPr>
            <a:t> anche il "metodo ENISA" (ma con minacce diverse). In questo caso vanno compilati i tab "Informazione e valutazione", "Minacce" e poi, considerando il livello di rischio del tab "Rischio ENISA", applicare le corrispondenti misure ENISA.</a:t>
          </a:r>
          <a:endParaRPr lang="it-IT">
            <a:effectLst/>
          </a:endParaRPr>
        </a:p>
        <a:p>
          <a:r>
            <a:rPr lang="it-IT" sz="1100">
              <a:solidFill>
                <a:schemeClr val="tx1"/>
              </a:solidFill>
              <a:effectLst/>
              <a:latin typeface="+mn-lt"/>
              <a:ea typeface="+mn-ea"/>
              <a:cs typeface="+mn-cs"/>
            </a:rPr>
            <a:t> </a:t>
          </a:r>
          <a:endParaRPr lang="it-IT">
            <a:effectLst/>
          </a:endParaRPr>
        </a:p>
        <a:p>
          <a:r>
            <a:rPr lang="it-IT" sz="1100">
              <a:solidFill>
                <a:schemeClr val="tx1"/>
              </a:solidFill>
              <a:effectLst/>
              <a:latin typeface="+mn-lt"/>
              <a:ea typeface="+mn-ea"/>
              <a:cs typeface="+mn-cs"/>
            </a:rPr>
            <a:t>Rispetto al "normale" VERA 4.4:</a:t>
          </a:r>
          <a:endParaRPr lang="it-IT">
            <a:effectLst/>
          </a:endParaRPr>
        </a:p>
        <a:p>
          <a:r>
            <a:rPr lang="it-IT" sz="1100">
              <a:solidFill>
                <a:schemeClr val="tx1"/>
              </a:solidFill>
              <a:effectLst/>
              <a:latin typeface="+mn-lt"/>
              <a:ea typeface="+mn-ea"/>
              <a:cs typeface="+mn-cs"/>
            </a:rPr>
            <a:t>- il foglio di censimento delle informazioni e dei trattamenti</a:t>
          </a:r>
          <a:r>
            <a:rPr lang="it-IT" sz="1100" baseline="0">
              <a:solidFill>
                <a:schemeClr val="tx1"/>
              </a:solidFill>
              <a:effectLst/>
              <a:latin typeface="+mn-lt"/>
              <a:ea typeface="+mn-ea"/>
              <a:cs typeface="+mn-cs"/>
            </a:rPr>
            <a:t> permette anche di realizzare il "Registro" (senza le misure di sicurezza, che sono invece nel foglio "Controlli e SOA");</a:t>
          </a:r>
          <a:endParaRPr lang="it-IT">
            <a:effectLst/>
          </a:endParaRPr>
        </a:p>
        <a:p>
          <a:r>
            <a:rPr lang="it-IT" sz="1100">
              <a:solidFill>
                <a:schemeClr val="tx1"/>
              </a:solidFill>
              <a:effectLst/>
              <a:latin typeface="+mn-lt"/>
              <a:ea typeface="+mn-ea"/>
              <a:cs typeface="+mn-cs"/>
            </a:rPr>
            <a:t>- aggiunte, nei criteri di valutazione delle informazioni (o dei trattamenti), considerazioni in merito agli impatti sugli interessati;</a:t>
          </a:r>
          <a:endParaRPr lang="it-IT">
            <a:effectLst/>
          </a:endParaRPr>
        </a:p>
        <a:p>
          <a:r>
            <a:rPr lang="it-IT" sz="1100">
              <a:solidFill>
                <a:schemeClr val="tx1"/>
              </a:solidFill>
              <a:effectLst/>
              <a:latin typeface="+mn-lt"/>
              <a:ea typeface="+mn-ea"/>
              <a:cs typeface="+mn-cs"/>
            </a:rPr>
            <a:t>- tolte le minacce senza impatto sulla privacy;</a:t>
          </a:r>
          <a:endParaRPr lang="it-IT">
            <a:effectLst/>
          </a:endParaRPr>
        </a:p>
        <a:p>
          <a:r>
            <a:rPr lang="it-IT" sz="1100">
              <a:solidFill>
                <a:schemeClr val="tx1"/>
              </a:solidFill>
              <a:effectLst/>
              <a:latin typeface="+mn-lt"/>
              <a:ea typeface="+mn-ea"/>
              <a:cs typeface="+mn-cs"/>
            </a:rPr>
            <a:t>- ridotto il numero di controlli di sicurezza (ossia privacy) a 62 (il VERA 27001 + privacy ne aveva circa 140); sono stati inclusi tutti i controlli</a:t>
          </a:r>
          <a:r>
            <a:rPr lang="it-IT" sz="1100" baseline="0">
              <a:solidFill>
                <a:schemeClr val="tx1"/>
              </a:solidFill>
              <a:effectLst/>
              <a:latin typeface="+mn-lt"/>
              <a:ea typeface="+mn-ea"/>
              <a:cs typeface="+mn-cs"/>
            </a:rPr>
            <a:t> aggiuntivi della ISO/IEC 27552:2019 (alcuni accorpati) e solo una parte dei controlli della ISO/IEC 27001:2013;</a:t>
          </a:r>
          <a:endParaRPr lang="it-IT">
            <a:effectLst/>
          </a:endParaRPr>
        </a:p>
        <a:p>
          <a:r>
            <a:rPr lang="it-IT" sz="1100">
              <a:solidFill>
                <a:schemeClr val="tx1"/>
              </a:solidFill>
              <a:effectLst/>
              <a:latin typeface="+mn-lt"/>
              <a:ea typeface="+mn-ea"/>
              <a:cs typeface="+mn-cs"/>
            </a:rPr>
            <a:t>- inserite note (molto sintetiche) per l'interpretazione dei controlli.</a:t>
          </a:r>
          <a:endParaRPr lang="it-IT">
            <a:effectLst/>
          </a:endParaRPr>
        </a:p>
        <a:p>
          <a:pPr>
            <a:lnSpc>
              <a:spcPct val="107000"/>
            </a:lnSpc>
            <a:spcAft>
              <a:spcPts val="800"/>
            </a:spcAft>
          </a:pPr>
          <a:endParaRPr lang="it-IT" sz="11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it-IT" sz="1100" b="1">
              <a:effectLst/>
              <a:latin typeface="Calibri" panose="020F0502020204030204" pitchFamily="34" charset="0"/>
              <a:ea typeface="Calibri" panose="020F0502020204030204" pitchFamily="34" charset="0"/>
              <a:cs typeface="Times New Roman" panose="02020603050405020304" pitchFamily="18" charset="0"/>
            </a:rPr>
            <a:t>Brevi istruzioni per il VERA "generale"</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VERA è nata con l’intenzione di presentare un metodo semplice (ma completo, anche in termini di minacce e controlli da considerare) di valutazione del rischio e, se le esigenze dell’organizzazione lo richiedono, una base per costruire metodi più complessi.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Nel 2008, quando VERA nacque, le organizzazioni spesso partivano da un metodo complesso e lo “semplificavano”, perdendo coerenza o completezza nell’analisi.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Alcuni, in anni recenti, hanno sentito l’esigenza di ampliare le minacce e i controlli proposti da VERA. Per esempio, per includere minacce relative alle parti esterne (o usare quelle proposte da ENISA) o i controlli di altri standard come la ISO/IEC 27018.</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Altri hanno dovuto analizzare più ambiti e, quindi, usare più file VERA tra loro collegati.</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Qui di seguito una veloce istruzione su come aggiungere una minaccia:</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minaccia nel tab “Minacce” (dopo  aver diviso le celle della colonna “categoria”, si può copiare una riga di una minaccia già presente);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colonna della minaccia anche nel tab “Calcolo del rischio” (come sopra, può facilitare l’operazione la copia di una colonna già esistente);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collegare il valore della minaccia tra i due tab;</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il calcolo della Base di rischio a seconda dei parametri RID modificati;</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la formula negli incroci minaccia-controllo (con Excel, dovrebbe funzionare il copia-incolla delle formule che ci sono già);</a:t>
          </a:r>
        </a:p>
        <a:p>
          <a:pPr marL="342900" lvl="0" indent="-342900">
            <a:lnSpc>
              <a:spcPct val="107000"/>
            </a:lnSpc>
            <a:spcAft>
              <a:spcPts val="80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nel tab “Calcolo del rischio”, verificare che le formule della colonna “livello massimo” in fondo a destra siano corrette (ossia che prenda come variabili tutti i valori della riga).</a:t>
          </a:r>
          <a:endParaRPr lang="it-IT"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558800</xdr:colOff>
      <xdr:row>19</xdr:row>
      <xdr:rowOff>0</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10</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296333</xdr:colOff>
      <xdr:row>1</xdr:row>
      <xdr:rowOff>158750</xdr:rowOff>
    </xdr:from>
    <xdr:ext cx="5723467" cy="1054899"/>
    <xdr:sp macro="" textlink="">
      <xdr:nvSpPr>
        <xdr:cNvPr id="4" name="CasellaDiTesto 3"/>
        <xdr:cNvSpPr txBox="1"/>
      </xdr:nvSpPr>
      <xdr:spPr>
        <a:xfrm>
          <a:off x="7596293" y="334010"/>
          <a:ext cx="5723467" cy="1054899"/>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Base di rischio = verosimiglianza minaccia * valore informazione (il parametro RID con impatti dalla minaccia e valore più alto).</a:t>
          </a:r>
        </a:p>
        <a:p>
          <a:endParaRPr lang="en-US" sz="1100"/>
        </a:p>
        <a:p>
          <a:r>
            <a:rPr lang="en-US" sz="1100"/>
            <a:t>Rischio (per ogni minaccia e controllo) = Base di rischio * vulnerabilità ("inverso" del valore del controllo).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60960</xdr:colOff>
      <xdr:row>14</xdr:row>
      <xdr:rowOff>15240</xdr:rowOff>
    </xdr:from>
    <xdr:to>
      <xdr:col>3</xdr:col>
      <xdr:colOff>1127760</xdr:colOff>
      <xdr:row>22</xdr:row>
      <xdr:rowOff>144780</xdr:rowOff>
    </xdr:to>
    <xdr:sp macro="" textlink="">
      <xdr:nvSpPr>
        <xdr:cNvPr id="2" name="TextBox 1"/>
        <xdr:cNvSpPr txBox="1"/>
      </xdr:nvSpPr>
      <xdr:spPr>
        <a:xfrm>
          <a:off x="685800" y="2415540"/>
          <a:ext cx="3078480" cy="153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Si raccomanda di accettare i rischi di livello inferiore a 20 e di analizzare con maggiore dettaglio gli altri.</a:t>
          </a:r>
        </a:p>
      </xdr:txBody>
    </xdr:sp>
    <xdr:clientData/>
  </xdr:twoCellAnchor>
  <xdr:oneCellAnchor>
    <xdr:from>
      <xdr:col>10</xdr:col>
      <xdr:colOff>359833</xdr:colOff>
      <xdr:row>1</xdr:row>
      <xdr:rowOff>52917</xdr:rowOff>
    </xdr:from>
    <xdr:ext cx="184731" cy="264560"/>
    <xdr:sp macro="" textlink="">
      <xdr:nvSpPr>
        <xdr:cNvPr id="3" name="CasellaDiTesto 1"/>
        <xdr:cNvSpPr txBox="1"/>
      </xdr:nvSpPr>
      <xdr:spPr>
        <a:xfrm>
          <a:off x="882755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3</xdr:row>
      <xdr:rowOff>52917</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3</xdr:row>
      <xdr:rowOff>52917</xdr:rowOff>
    </xdr:from>
    <xdr:ext cx="184731" cy="264560"/>
    <xdr:sp macro="" textlink="">
      <xdr:nvSpPr>
        <xdr:cNvPr id="6" name="CasellaDiTesto 1"/>
        <xdr:cNvSpPr txBox="1"/>
      </xdr:nvSpPr>
      <xdr:spPr>
        <a:xfrm>
          <a:off x="8232246" y="2196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4</xdr:row>
      <xdr:rowOff>52917</xdr:rowOff>
    </xdr:from>
    <xdr:ext cx="184731" cy="264560"/>
    <xdr:sp macro="" textlink="">
      <xdr:nvSpPr>
        <xdr:cNvPr id="2" name="CasellaDiTesto 1"/>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3" name="CasellaDiTesto 1"/>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4</xdr:row>
      <xdr:rowOff>52917</xdr:rowOff>
    </xdr:from>
    <xdr:ext cx="184731" cy="264560"/>
    <xdr:sp macro="" textlink="">
      <xdr:nvSpPr>
        <xdr:cNvPr id="4" name="CasellaDiTesto 1"/>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5" name="CasellaDiTesto 1"/>
        <xdr:cNvSpPr txBox="1"/>
      </xdr:nvSpPr>
      <xdr:spPr>
        <a:xfrm>
          <a:off x="3476625"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6" name="CasellaDiTesto 1"/>
        <xdr:cNvSpPr txBox="1"/>
      </xdr:nvSpPr>
      <xdr:spPr>
        <a:xfrm>
          <a:off x="3476625"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7" name="CasellaDiTesto 1"/>
        <xdr:cNvSpPr txBox="1"/>
      </xdr:nvSpPr>
      <xdr:spPr>
        <a:xfrm>
          <a:off x="8498946" y="810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8" name="CasellaDiTesto 1"/>
        <xdr:cNvSpPr txBox="1"/>
      </xdr:nvSpPr>
      <xdr:spPr>
        <a:xfrm>
          <a:off x="3476625"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3</xdr:row>
      <xdr:rowOff>52917</xdr:rowOff>
    </xdr:from>
    <xdr:ext cx="184731" cy="264560"/>
    <xdr:sp macro="" textlink="">
      <xdr:nvSpPr>
        <xdr:cNvPr id="9" name="CasellaDiTesto 1"/>
        <xdr:cNvSpPr txBox="1"/>
      </xdr:nvSpPr>
      <xdr:spPr>
        <a:xfrm>
          <a:off x="3476625"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3</xdr:row>
      <xdr:rowOff>52917</xdr:rowOff>
    </xdr:from>
    <xdr:ext cx="184731" cy="264560"/>
    <xdr:sp macro="" textlink="">
      <xdr:nvSpPr>
        <xdr:cNvPr id="10" name="CasellaDiTesto 1"/>
        <xdr:cNvSpPr txBox="1"/>
      </xdr:nvSpPr>
      <xdr:spPr>
        <a:xfrm>
          <a:off x="8498946"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xdr:cNvSpPr txBox="1"/>
      </xdr:nvSpPr>
      <xdr:spPr>
        <a:xfrm>
          <a:off x="3476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xdr:cNvSpPr txBox="1"/>
      </xdr:nvSpPr>
      <xdr:spPr>
        <a:xfrm>
          <a:off x="3476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xdr:cNvSpPr txBox="1"/>
      </xdr:nvSpPr>
      <xdr:spPr>
        <a:xfrm>
          <a:off x="8498946"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2</xdr:row>
      <xdr:rowOff>52917</xdr:rowOff>
    </xdr:from>
    <xdr:ext cx="184731" cy="264560"/>
    <xdr:sp macro="" textlink="">
      <xdr:nvSpPr>
        <xdr:cNvPr id="2" name="CasellaDiTesto 1"/>
        <xdr:cNvSpPr txBox="1"/>
      </xdr:nvSpPr>
      <xdr:spPr>
        <a:xfrm>
          <a:off x="8677275"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3" name="CasellaDiTesto 1"/>
        <xdr:cNvSpPr txBox="1"/>
      </xdr:nvSpPr>
      <xdr:spPr>
        <a:xfrm>
          <a:off x="8677275"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4" name="CasellaDiTesto 1"/>
        <xdr:cNvSpPr txBox="1"/>
      </xdr:nvSpPr>
      <xdr:spPr>
        <a:xfrm>
          <a:off x="16247533" y="52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5" name="CasellaDiTesto 1"/>
        <xdr:cNvSpPr txBox="1"/>
      </xdr:nvSpPr>
      <xdr:spPr>
        <a:xfrm>
          <a:off x="820578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6" name="CasellaDiTesto 1"/>
        <xdr:cNvSpPr txBox="1"/>
      </xdr:nvSpPr>
      <xdr:spPr>
        <a:xfrm>
          <a:off x="820578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7" name="CasellaDiTesto 1"/>
        <xdr:cNvSpPr txBox="1"/>
      </xdr:nvSpPr>
      <xdr:spPr>
        <a:xfrm>
          <a:off x="15876058" y="643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ella1" displayName="Tabella1" ref="B5:D8" totalsRowShown="0" headerRowDxfId="36" dataDxfId="35">
  <autoFilter ref="B5:D8"/>
  <tableColumns count="3">
    <tableColumn id="1" name="Controllo" dataDxfId="34"/>
    <tableColumn id="2" name="Minaccia" dataDxfId="33"/>
    <tableColumn id="3" name="Vulnerabilità" dataDxfId="3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workbookViewId="0">
      <selection activeCell="C21" sqref="C21"/>
    </sheetView>
  </sheetViews>
  <sheetFormatPr defaultColWidth="8.86328125" defaultRowHeight="13.15" x14ac:dyDescent="0.35"/>
  <cols>
    <col min="1" max="1" width="3.265625" style="109" customWidth="1"/>
    <col min="2" max="2" width="25.265625" style="109" customWidth="1"/>
    <col min="3" max="3" width="104.86328125" style="109" customWidth="1"/>
    <col min="4" max="16384" width="8.86328125" style="109"/>
  </cols>
  <sheetData>
    <row r="2" spans="2:3" x14ac:dyDescent="0.35">
      <c r="B2" s="108" t="s">
        <v>173</v>
      </c>
    </row>
    <row r="3" spans="2:3" s="97" customFormat="1" ht="13.5" thickBot="1" x14ac:dyDescent="0.4"/>
    <row r="4" spans="2:3" s="97" customFormat="1" x14ac:dyDescent="0.35">
      <c r="B4" s="100"/>
      <c r="C4" s="101"/>
    </row>
    <row r="5" spans="2:3" s="97" customFormat="1" x14ac:dyDescent="0.35">
      <c r="B5" s="99" t="s">
        <v>109</v>
      </c>
      <c r="C5" s="102"/>
    </row>
    <row r="6" spans="2:3" s="97" customFormat="1" x14ac:dyDescent="0.35">
      <c r="B6" s="103"/>
      <c r="C6" s="104"/>
    </row>
    <row r="7" spans="2:3" s="97" customFormat="1" x14ac:dyDescent="0.35">
      <c r="B7" s="99" t="s">
        <v>110</v>
      </c>
      <c r="C7" s="102"/>
    </row>
    <row r="8" spans="2:3" s="97" customFormat="1" x14ac:dyDescent="0.35">
      <c r="B8" s="103"/>
      <c r="C8" s="102"/>
    </row>
    <row r="9" spans="2:3" s="97" customFormat="1" x14ac:dyDescent="0.35">
      <c r="B9" s="99" t="s">
        <v>74</v>
      </c>
      <c r="C9" s="102" t="s">
        <v>219</v>
      </c>
    </row>
    <row r="10" spans="2:3" s="97" customFormat="1" x14ac:dyDescent="0.35">
      <c r="B10" s="103"/>
      <c r="C10" s="102"/>
    </row>
    <row r="11" spans="2:3" s="97" customFormat="1" x14ac:dyDescent="0.35">
      <c r="B11" s="103"/>
      <c r="C11" s="102"/>
    </row>
    <row r="12" spans="2:3" s="97" customFormat="1" x14ac:dyDescent="0.35">
      <c r="B12" s="103"/>
      <c r="C12" s="102" t="s">
        <v>125</v>
      </c>
    </row>
    <row r="13" spans="2:3" s="97" customFormat="1" ht="13.5" thickBot="1" x14ac:dyDescent="0.4">
      <c r="B13" s="105"/>
      <c r="C13" s="106"/>
    </row>
    <row r="14" spans="2:3" s="97" customFormat="1" x14ac:dyDescent="0.35"/>
    <row r="15" spans="2:3" ht="13.5" thickBot="1" x14ac:dyDescent="0.4"/>
    <row r="16" spans="2:3" x14ac:dyDescent="0.35">
      <c r="B16" s="110"/>
      <c r="C16" s="111" t="s">
        <v>718</v>
      </c>
    </row>
    <row r="17" spans="2:3" x14ac:dyDescent="0.35">
      <c r="B17" s="112" t="s">
        <v>118</v>
      </c>
      <c r="C17" s="113" t="s">
        <v>124</v>
      </c>
    </row>
    <row r="18" spans="2:3" ht="39.4" x14ac:dyDescent="0.35">
      <c r="B18" s="112"/>
      <c r="C18" s="114" t="s">
        <v>119</v>
      </c>
    </row>
    <row r="19" spans="2:3" x14ac:dyDescent="0.35">
      <c r="B19" s="112" t="s">
        <v>120</v>
      </c>
      <c r="C19" s="114"/>
    </row>
    <row r="20" spans="2:3" ht="91.9" x14ac:dyDescent="0.35">
      <c r="B20" s="112" t="s">
        <v>153</v>
      </c>
      <c r="C20" s="114" t="s">
        <v>719</v>
      </c>
    </row>
    <row r="21" spans="2:3" ht="65.650000000000006" x14ac:dyDescent="0.35">
      <c r="B21" s="112" t="s">
        <v>632</v>
      </c>
      <c r="C21" s="146" t="s">
        <v>782</v>
      </c>
    </row>
    <row r="22" spans="2:3" ht="13.5" thickBot="1" x14ac:dyDescent="0.4">
      <c r="B22" s="115"/>
      <c r="C22" s="116"/>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K16" sqref="K16"/>
    </sheetView>
  </sheetViews>
  <sheetFormatPr defaultRowHeight="12.7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tabSelected="1" topLeftCell="K1" zoomScaleNormal="100" workbookViewId="0">
      <selection activeCell="Q7" sqref="Q7"/>
    </sheetView>
  </sheetViews>
  <sheetFormatPr defaultColWidth="9.1328125" defaultRowHeight="13.15" x14ac:dyDescent="0.35"/>
  <cols>
    <col min="1" max="1" width="2.73046875" style="20" customWidth="1"/>
    <col min="2" max="2" width="17.59765625" style="20" customWidth="1"/>
    <col min="3" max="3" width="13.86328125" style="20" customWidth="1"/>
    <col min="4" max="4" width="26.265625" style="20" customWidth="1"/>
    <col min="5" max="5" width="11.59765625" style="20" customWidth="1"/>
    <col min="6" max="6" width="9" style="13" customWidth="1"/>
    <col min="7" max="7" width="9.3984375" style="13" customWidth="1"/>
    <col min="8" max="8" width="9.59765625" style="13" customWidth="1"/>
    <col min="9" max="9" width="46.73046875" style="20" customWidth="1"/>
    <col min="10" max="10" width="12.796875" style="20" customWidth="1"/>
    <col min="11" max="11" width="37.1328125" style="20" customWidth="1"/>
    <col min="12" max="12" width="11.59765625" style="20" bestFit="1" customWidth="1"/>
    <col min="13" max="13" width="19.73046875" style="20" customWidth="1"/>
    <col min="14" max="14" width="30.6640625" style="20" customWidth="1"/>
    <col min="15" max="16" width="19.73046875" style="20" customWidth="1"/>
    <col min="17" max="17" width="8.53125" style="20" customWidth="1"/>
    <col min="18" max="18" width="14.1328125" style="20" customWidth="1"/>
    <col min="19" max="19" width="28.1328125" style="20" customWidth="1"/>
    <col min="20" max="20" width="26.1328125" style="20" customWidth="1"/>
    <col min="21" max="21" width="30.73046875" style="20" customWidth="1"/>
    <col min="22" max="16384" width="9.1328125" style="20"/>
  </cols>
  <sheetData>
    <row r="2" spans="2:18" ht="23.25" x14ac:dyDescent="0.35">
      <c r="B2" s="73" t="s">
        <v>3</v>
      </c>
      <c r="C2" s="73"/>
    </row>
    <row r="3" spans="2:18" x14ac:dyDescent="0.35">
      <c r="B3" s="20" t="s">
        <v>4</v>
      </c>
    </row>
    <row r="5" spans="2:18" ht="13.5" thickBot="1" x14ac:dyDescent="0.4"/>
    <row r="6" spans="2:18" ht="28.5" x14ac:dyDescent="0.35">
      <c r="B6" s="117" t="s">
        <v>154</v>
      </c>
      <c r="C6" s="117" t="s">
        <v>5</v>
      </c>
      <c r="D6" s="96" t="s">
        <v>156</v>
      </c>
      <c r="E6" s="118" t="s">
        <v>171</v>
      </c>
      <c r="F6" s="118" t="s">
        <v>6</v>
      </c>
      <c r="G6" s="118" t="s">
        <v>7</v>
      </c>
      <c r="H6" s="118" t="s">
        <v>8</v>
      </c>
      <c r="I6" s="95" t="s">
        <v>102</v>
      </c>
      <c r="J6" s="96" t="s">
        <v>636</v>
      </c>
      <c r="K6" s="95" t="s">
        <v>103</v>
      </c>
      <c r="L6" s="95" t="s">
        <v>170</v>
      </c>
      <c r="M6" s="96" t="s">
        <v>155</v>
      </c>
      <c r="N6" s="96" t="s">
        <v>157</v>
      </c>
      <c r="O6" s="96" t="s">
        <v>160</v>
      </c>
      <c r="P6" s="96" t="s">
        <v>158</v>
      </c>
      <c r="Q6" s="96" t="s">
        <v>783</v>
      </c>
      <c r="R6" s="96" t="s">
        <v>159</v>
      </c>
    </row>
    <row r="7" spans="2:18" ht="275.64999999999998" x14ac:dyDescent="0.35">
      <c r="B7" s="149"/>
      <c r="C7" s="149"/>
      <c r="D7" s="149"/>
      <c r="E7" s="149" t="s">
        <v>172</v>
      </c>
      <c r="F7" s="150"/>
      <c r="G7" s="150"/>
      <c r="H7" s="150"/>
      <c r="I7" s="149" t="s">
        <v>121</v>
      </c>
      <c r="J7" s="149"/>
      <c r="K7" s="149" t="s">
        <v>182</v>
      </c>
      <c r="L7" s="149" t="s">
        <v>181</v>
      </c>
      <c r="M7" s="149"/>
      <c r="N7" s="149" t="s">
        <v>637</v>
      </c>
      <c r="O7" s="149" t="s">
        <v>774</v>
      </c>
      <c r="P7" s="149" t="s">
        <v>778</v>
      </c>
      <c r="Q7" s="176" t="s">
        <v>635</v>
      </c>
      <c r="R7" s="149"/>
    </row>
    <row r="8" spans="2:18" x14ac:dyDescent="0.35">
      <c r="B8" s="149"/>
      <c r="C8" s="149"/>
      <c r="D8" s="149"/>
      <c r="E8" s="149"/>
      <c r="F8" s="150"/>
      <c r="G8" s="150"/>
      <c r="H8" s="150"/>
      <c r="I8" s="149"/>
      <c r="J8" s="149"/>
      <c r="K8" s="149"/>
      <c r="L8" s="149"/>
      <c r="M8" s="149"/>
      <c r="N8" s="149"/>
      <c r="O8" s="149"/>
      <c r="P8" s="149"/>
      <c r="Q8" s="149"/>
      <c r="R8" s="149"/>
    </row>
    <row r="9" spans="2:18" x14ac:dyDescent="0.35">
      <c r="B9" s="149"/>
      <c r="C9" s="149"/>
      <c r="D9" s="149"/>
      <c r="E9" s="149"/>
      <c r="F9" s="150"/>
      <c r="G9" s="150"/>
      <c r="H9" s="150"/>
      <c r="I9" s="149"/>
      <c r="J9" s="149"/>
      <c r="K9" s="149"/>
      <c r="L9" s="149"/>
      <c r="M9" s="149"/>
      <c r="N9" s="149"/>
      <c r="O9" s="149"/>
      <c r="P9" s="149"/>
      <c r="Q9" s="149"/>
      <c r="R9" s="149"/>
    </row>
    <row r="10" spans="2:18" x14ac:dyDescent="0.35">
      <c r="B10" s="149"/>
      <c r="C10" s="149"/>
      <c r="D10" s="149"/>
      <c r="E10" s="149"/>
      <c r="F10" s="150"/>
      <c r="G10" s="150"/>
      <c r="H10" s="150"/>
      <c r="I10" s="149"/>
      <c r="J10" s="149"/>
      <c r="K10" s="149"/>
      <c r="L10" s="149"/>
      <c r="M10" s="149"/>
      <c r="N10" s="149"/>
      <c r="O10" s="149"/>
      <c r="P10" s="149"/>
      <c r="Q10" s="149"/>
      <c r="R10" s="149"/>
    </row>
    <row r="11" spans="2:18" x14ac:dyDescent="0.35">
      <c r="B11" s="149"/>
      <c r="C11" s="149"/>
      <c r="D11" s="149"/>
      <c r="E11" s="149"/>
      <c r="F11" s="150"/>
      <c r="G11" s="150"/>
      <c r="H11" s="150"/>
      <c r="I11" s="149"/>
      <c r="J11" s="149"/>
      <c r="K11" s="149"/>
      <c r="L11" s="149"/>
      <c r="M11" s="149"/>
      <c r="N11" s="149"/>
      <c r="O11" s="149"/>
      <c r="P11" s="149"/>
      <c r="Q11" s="149"/>
      <c r="R11" s="149"/>
    </row>
    <row r="12" spans="2:18" x14ac:dyDescent="0.35">
      <c r="B12" s="149"/>
      <c r="C12" s="149"/>
      <c r="D12" s="149"/>
      <c r="E12" s="149"/>
      <c r="F12" s="150"/>
      <c r="G12" s="150"/>
      <c r="H12" s="150"/>
      <c r="I12" s="149"/>
      <c r="J12" s="149"/>
      <c r="K12" s="149"/>
      <c r="L12" s="149"/>
      <c r="M12" s="149"/>
      <c r="N12" s="149"/>
      <c r="O12" s="149"/>
      <c r="P12" s="149"/>
      <c r="Q12" s="149"/>
      <c r="R12" s="149"/>
    </row>
    <row r="13" spans="2:18" x14ac:dyDescent="0.35">
      <c r="B13" s="149"/>
      <c r="C13" s="149"/>
      <c r="D13" s="149"/>
      <c r="E13" s="149"/>
      <c r="F13" s="150"/>
      <c r="G13" s="150"/>
      <c r="H13" s="150"/>
      <c r="I13" s="149"/>
      <c r="J13" s="149"/>
      <c r="K13" s="149"/>
      <c r="L13" s="149"/>
      <c r="M13" s="149"/>
      <c r="N13" s="149"/>
      <c r="O13" s="149"/>
      <c r="P13" s="149"/>
      <c r="Q13" s="149"/>
      <c r="R13" s="149"/>
    </row>
    <row r="14" spans="2:18" x14ac:dyDescent="0.35">
      <c r="B14" s="149"/>
      <c r="C14" s="149"/>
      <c r="D14" s="149"/>
      <c r="E14" s="149"/>
      <c r="F14" s="150"/>
      <c r="G14" s="150"/>
      <c r="H14" s="150"/>
      <c r="I14" s="149"/>
      <c r="J14" s="149"/>
      <c r="K14" s="149"/>
      <c r="L14" s="149"/>
      <c r="M14" s="149"/>
      <c r="N14" s="149"/>
      <c r="O14" s="149"/>
      <c r="P14" s="149"/>
      <c r="Q14" s="149"/>
      <c r="R14" s="149"/>
    </row>
    <row r="15" spans="2:18" x14ac:dyDescent="0.35">
      <c r="B15" s="149"/>
      <c r="C15" s="149"/>
      <c r="D15" s="149"/>
      <c r="E15" s="149"/>
      <c r="F15" s="150"/>
      <c r="G15" s="150"/>
      <c r="H15" s="150"/>
      <c r="I15" s="149"/>
      <c r="J15" s="149"/>
      <c r="K15" s="149"/>
      <c r="L15" s="149"/>
      <c r="M15" s="149"/>
      <c r="N15" s="149"/>
      <c r="O15" s="149"/>
      <c r="P15" s="149"/>
      <c r="Q15" s="149"/>
      <c r="R15" s="149"/>
    </row>
    <row r="16" spans="2:18" x14ac:dyDescent="0.35">
      <c r="B16" s="149"/>
      <c r="C16" s="149"/>
      <c r="D16" s="149"/>
      <c r="E16" s="149"/>
      <c r="F16" s="150"/>
      <c r="G16" s="150"/>
      <c r="H16" s="150"/>
      <c r="I16" s="149"/>
      <c r="J16" s="149"/>
      <c r="K16" s="149"/>
      <c r="L16" s="149"/>
      <c r="M16" s="149"/>
      <c r="N16" s="149"/>
      <c r="O16" s="149"/>
      <c r="P16" s="149"/>
      <c r="Q16" s="149"/>
      <c r="R16" s="149"/>
    </row>
    <row r="17" spans="2:18" x14ac:dyDescent="0.35">
      <c r="B17" s="149"/>
      <c r="C17" s="149"/>
      <c r="D17" s="149"/>
      <c r="E17" s="149"/>
      <c r="F17" s="150"/>
      <c r="G17" s="150"/>
      <c r="H17" s="150"/>
      <c r="I17" s="149"/>
      <c r="J17" s="149"/>
      <c r="K17" s="149"/>
      <c r="L17" s="149"/>
      <c r="M17" s="149"/>
      <c r="N17" s="149"/>
      <c r="O17" s="149"/>
      <c r="P17" s="149"/>
      <c r="Q17" s="149"/>
      <c r="R17" s="149"/>
    </row>
    <row r="18" spans="2:18" x14ac:dyDescent="0.35">
      <c r="B18" s="149"/>
      <c r="C18" s="149"/>
      <c r="D18" s="149"/>
      <c r="E18" s="149"/>
      <c r="F18" s="150"/>
      <c r="G18" s="150"/>
      <c r="H18" s="150"/>
      <c r="I18" s="149"/>
      <c r="J18" s="149"/>
      <c r="K18" s="149"/>
      <c r="L18" s="149"/>
      <c r="M18" s="149"/>
      <c r="N18" s="149"/>
      <c r="O18" s="149"/>
      <c r="P18" s="149"/>
      <c r="Q18" s="149"/>
      <c r="R18" s="149"/>
    </row>
    <row r="19" spans="2:18" x14ac:dyDescent="0.35">
      <c r="B19" s="149"/>
      <c r="C19" s="149"/>
      <c r="D19" s="149"/>
      <c r="E19" s="149"/>
      <c r="F19" s="150"/>
      <c r="G19" s="150"/>
      <c r="H19" s="150"/>
      <c r="I19" s="149"/>
      <c r="J19" s="149"/>
      <c r="K19" s="149"/>
      <c r="L19" s="149"/>
      <c r="M19" s="149"/>
      <c r="N19" s="149"/>
      <c r="O19" s="149"/>
      <c r="P19" s="149"/>
      <c r="Q19" s="149"/>
      <c r="R19" s="149"/>
    </row>
    <row r="20" spans="2:18" x14ac:dyDescent="0.35">
      <c r="B20" s="149"/>
      <c r="C20" s="149"/>
      <c r="D20" s="149"/>
      <c r="E20" s="149"/>
      <c r="F20" s="150"/>
      <c r="G20" s="150"/>
      <c r="H20" s="150"/>
      <c r="I20" s="149"/>
      <c r="J20" s="149"/>
      <c r="K20" s="149"/>
      <c r="L20" s="149"/>
      <c r="M20" s="149"/>
      <c r="N20" s="149"/>
      <c r="O20" s="149"/>
      <c r="P20" s="149"/>
      <c r="Q20" s="149"/>
      <c r="R20" s="149"/>
    </row>
    <row r="21" spans="2:18" x14ac:dyDescent="0.35">
      <c r="B21" s="149"/>
      <c r="C21" s="149"/>
      <c r="D21" s="149"/>
      <c r="E21" s="149"/>
      <c r="F21" s="150"/>
      <c r="G21" s="150"/>
      <c r="H21" s="150"/>
      <c r="I21" s="149"/>
      <c r="J21" s="149"/>
      <c r="K21" s="149"/>
      <c r="L21" s="149"/>
      <c r="M21" s="149"/>
      <c r="N21" s="149"/>
      <c r="O21" s="149"/>
      <c r="P21" s="149"/>
      <c r="Q21" s="149"/>
      <c r="R21" s="149"/>
    </row>
    <row r="22" spans="2:18" x14ac:dyDescent="0.35">
      <c r="B22" s="149"/>
      <c r="C22" s="149"/>
      <c r="D22" s="149"/>
      <c r="E22" s="149"/>
      <c r="F22" s="150"/>
      <c r="G22" s="150"/>
      <c r="H22" s="150"/>
      <c r="I22" s="149"/>
      <c r="J22" s="149"/>
      <c r="K22" s="149"/>
      <c r="L22" s="149"/>
      <c r="M22" s="149"/>
      <c r="N22" s="149"/>
      <c r="O22" s="149"/>
      <c r="P22" s="149"/>
      <c r="Q22" s="149"/>
      <c r="R22" s="149"/>
    </row>
    <row r="23" spans="2:18" ht="21" x14ac:dyDescent="0.35">
      <c r="B23" s="143"/>
      <c r="C23" s="144" t="s">
        <v>127</v>
      </c>
      <c r="D23" s="143"/>
      <c r="E23" s="143"/>
      <c r="F23" s="145">
        <f>MAX(F7:F22)</f>
        <v>0</v>
      </c>
      <c r="G23" s="145">
        <f>MAX(G7:G22)</f>
        <v>0</v>
      </c>
      <c r="H23" s="145">
        <f>MAX(H7:H22)</f>
        <v>0</v>
      </c>
      <c r="I23" s="143"/>
      <c r="J23" s="143"/>
      <c r="K23" s="143"/>
      <c r="L23" s="143"/>
      <c r="M23" s="143"/>
      <c r="N23" s="143"/>
      <c r="O23" s="143"/>
      <c r="P23" s="143"/>
      <c r="Q23" s="143"/>
      <c r="R23" s="143"/>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43" fitToHeight="0" orientation="landscape" r:id="rId1"/>
  <headerFooter alignWithMargins="0">
    <oddHeader>&amp;L&amp;F&amp;R&amp;A</oddHeader>
    <oddFooter>&amp;LDocumento riservato per la Direzione, i partecipanti alla valutazione del rischio privacy, consulenti e auditor per la privacy.&amp;RPage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topLeftCell="A4" zoomScaleNormal="100" workbookViewId="0">
      <selection activeCell="D4" sqref="D4"/>
    </sheetView>
  </sheetViews>
  <sheetFormatPr defaultColWidth="9.1328125" defaultRowHeight="13.15" x14ac:dyDescent="0.35"/>
  <cols>
    <col min="1" max="1" width="2.73046875" style="20" customWidth="1"/>
    <col min="2" max="2" width="11.73046875" style="13" customWidth="1"/>
    <col min="3" max="3" width="25.73046875" style="20" customWidth="1"/>
    <col min="4" max="4" width="26.3984375" style="20" customWidth="1"/>
    <col min="5" max="5" width="28.86328125" style="20" customWidth="1"/>
    <col min="6" max="16384" width="9.1328125" style="20"/>
  </cols>
  <sheetData>
    <row r="1" spans="1:16384" ht="23.25" x14ac:dyDescent="0.35">
      <c r="A1" s="73"/>
      <c r="B1" s="73" t="s">
        <v>115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spans="1:16384" ht="13.5" thickBot="1" x14ac:dyDescent="0.4"/>
    <row r="3" spans="1:16384" ht="14.25" x14ac:dyDescent="0.35">
      <c r="B3" s="17" t="s">
        <v>10</v>
      </c>
      <c r="C3" s="21" t="s">
        <v>11</v>
      </c>
      <c r="D3" s="21" t="s">
        <v>12</v>
      </c>
      <c r="E3" s="22" t="s">
        <v>13</v>
      </c>
    </row>
    <row r="4" spans="1:16384" ht="236.25" x14ac:dyDescent="0.35">
      <c r="B4" s="18" t="s">
        <v>14</v>
      </c>
      <c r="C4" s="23" t="s">
        <v>174</v>
      </c>
      <c r="D4" s="24" t="s">
        <v>717</v>
      </c>
      <c r="E4" s="25" t="s">
        <v>716</v>
      </c>
    </row>
    <row r="5" spans="1:16384" ht="367.5" x14ac:dyDescent="0.35">
      <c r="B5" s="63" t="s">
        <v>15</v>
      </c>
      <c r="C5" s="64" t="s">
        <v>223</v>
      </c>
      <c r="D5" s="64" t="s">
        <v>224</v>
      </c>
      <c r="E5" s="65" t="s">
        <v>225</v>
      </c>
    </row>
    <row r="6" spans="1:16384" ht="288.75" x14ac:dyDescent="0.35">
      <c r="B6" s="63" t="s">
        <v>16</v>
      </c>
      <c r="C6" s="64" t="s">
        <v>227</v>
      </c>
      <c r="D6" s="64" t="s">
        <v>226</v>
      </c>
      <c r="E6" s="65" t="s">
        <v>228</v>
      </c>
    </row>
    <row r="7" spans="1:16384" ht="302.25" thickBot="1" x14ac:dyDescent="0.4">
      <c r="B7" s="66" t="s">
        <v>93</v>
      </c>
      <c r="C7" s="67" t="s">
        <v>229</v>
      </c>
      <c r="D7" s="67" t="s">
        <v>230</v>
      </c>
      <c r="E7" s="68" t="s">
        <v>231</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i partecipanti alla valutazione del rischio privacy, consulenti e auditor per la privacy.&amp;RPagina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3"/>
  <sheetViews>
    <sheetView topLeftCell="A26" workbookViewId="0">
      <selection activeCell="D33" sqref="D33"/>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10.86328125" style="13" bestFit="1" customWidth="1"/>
    <col min="6" max="6" width="8.73046875" style="13" hidden="1" customWidth="1"/>
    <col min="7" max="7" width="9.73046875" style="13" hidden="1" customWidth="1"/>
    <col min="8" max="8" width="9.59765625" style="13" hidden="1" customWidth="1"/>
    <col min="9" max="9" width="80.59765625" style="19" customWidth="1"/>
    <col min="10" max="16384" width="9.1328125" style="19"/>
  </cols>
  <sheetData>
    <row r="1" spans="2:9" s="20" customFormat="1" x14ac:dyDescent="0.35">
      <c r="C1" s="13"/>
      <c r="D1" s="13"/>
      <c r="E1" s="13"/>
    </row>
    <row r="2" spans="2:9" s="20" customFormat="1" ht="23.25" x14ac:dyDescent="0.35">
      <c r="B2" s="73" t="s">
        <v>17</v>
      </c>
      <c r="C2" s="13"/>
      <c r="D2" s="13"/>
      <c r="E2" s="13"/>
    </row>
    <row r="3" spans="2:9" s="20" customFormat="1" x14ac:dyDescent="0.35">
      <c r="B3" s="20" t="s">
        <v>105</v>
      </c>
      <c r="C3" s="13"/>
      <c r="D3" s="13"/>
      <c r="E3" s="13"/>
    </row>
    <row r="4" spans="2:9" s="20" customFormat="1" x14ac:dyDescent="0.35">
      <c r="C4" s="13"/>
      <c r="D4" s="13"/>
      <c r="E4" s="13"/>
    </row>
    <row r="5" spans="2:9" x14ac:dyDescent="0.35">
      <c r="F5" s="187" t="s">
        <v>22</v>
      </c>
      <c r="G5" s="187"/>
      <c r="H5" s="187"/>
    </row>
    <row r="6" spans="2:9" s="33" customFormat="1" ht="28.5" x14ac:dyDescent="0.35">
      <c r="B6" s="120" t="s">
        <v>18</v>
      </c>
      <c r="C6" s="120" t="s">
        <v>19</v>
      </c>
      <c r="D6" s="120" t="s">
        <v>20</v>
      </c>
      <c r="E6" s="120" t="s">
        <v>21</v>
      </c>
      <c r="F6" s="120" t="s">
        <v>23</v>
      </c>
      <c r="G6" s="120" t="s">
        <v>24</v>
      </c>
      <c r="H6" s="120" t="s">
        <v>25</v>
      </c>
      <c r="I6" s="120" t="s">
        <v>104</v>
      </c>
    </row>
    <row r="7" spans="2:9" ht="26.25" x14ac:dyDescent="0.35">
      <c r="B7" s="185" t="s">
        <v>58</v>
      </c>
      <c r="C7" s="76" t="s">
        <v>26</v>
      </c>
      <c r="D7" s="154">
        <v>1</v>
      </c>
      <c r="E7" s="182" t="s">
        <v>68</v>
      </c>
      <c r="F7" s="121" t="s">
        <v>1</v>
      </c>
      <c r="G7" s="121" t="s">
        <v>1</v>
      </c>
      <c r="H7" s="121" t="s">
        <v>1</v>
      </c>
      <c r="I7" s="122" t="s">
        <v>780</v>
      </c>
    </row>
    <row r="8" spans="2:9" x14ac:dyDescent="0.35">
      <c r="B8" s="186"/>
      <c r="C8" s="76" t="s">
        <v>27</v>
      </c>
      <c r="D8" s="154">
        <v>1</v>
      </c>
      <c r="E8" s="182" t="s">
        <v>69</v>
      </c>
      <c r="F8" s="74" t="s">
        <v>1</v>
      </c>
      <c r="G8" s="74" t="s">
        <v>1</v>
      </c>
      <c r="H8" s="74" t="s">
        <v>1</v>
      </c>
      <c r="I8" s="122"/>
    </row>
    <row r="9" spans="2:9" ht="26.25" x14ac:dyDescent="0.35">
      <c r="B9" s="186"/>
      <c r="C9" s="76" t="s">
        <v>28</v>
      </c>
      <c r="D9" s="154">
        <v>1</v>
      </c>
      <c r="E9" s="182" t="s">
        <v>69</v>
      </c>
      <c r="F9" s="74" t="s">
        <v>1</v>
      </c>
      <c r="G9" s="74" t="s">
        <v>1</v>
      </c>
      <c r="H9" s="74" t="s">
        <v>1</v>
      </c>
      <c r="I9" s="122"/>
    </row>
    <row r="10" spans="2:9" ht="52.5" x14ac:dyDescent="0.35">
      <c r="B10" s="186"/>
      <c r="C10" s="76" t="s">
        <v>779</v>
      </c>
      <c r="D10" s="154">
        <v>1</v>
      </c>
      <c r="E10" s="182" t="s">
        <v>69</v>
      </c>
      <c r="F10" s="121" t="s">
        <v>1</v>
      </c>
      <c r="G10" s="121" t="s">
        <v>1</v>
      </c>
      <c r="H10" s="121" t="s">
        <v>1</v>
      </c>
      <c r="I10" s="122"/>
    </row>
    <row r="11" spans="2:9" x14ac:dyDescent="0.35">
      <c r="B11" s="186"/>
      <c r="C11" s="76" t="s">
        <v>30</v>
      </c>
      <c r="D11" s="154">
        <v>1</v>
      </c>
      <c r="E11" s="182" t="s">
        <v>69</v>
      </c>
      <c r="F11" s="74"/>
      <c r="G11" s="74" t="s">
        <v>1</v>
      </c>
      <c r="H11" s="74"/>
      <c r="I11" s="122"/>
    </row>
    <row r="12" spans="2:9" ht="26.25" x14ac:dyDescent="0.35">
      <c r="B12" s="185" t="s">
        <v>81</v>
      </c>
      <c r="C12" s="76" t="s">
        <v>31</v>
      </c>
      <c r="D12" s="154">
        <v>1</v>
      </c>
      <c r="E12" s="182" t="s">
        <v>69</v>
      </c>
      <c r="F12" s="74" t="s">
        <v>1</v>
      </c>
      <c r="G12" s="74"/>
      <c r="H12" s="74"/>
      <c r="I12" s="122"/>
    </row>
    <row r="13" spans="2:9" x14ac:dyDescent="0.35">
      <c r="B13" s="186"/>
      <c r="C13" s="76" t="s">
        <v>32</v>
      </c>
      <c r="D13" s="154">
        <v>1</v>
      </c>
      <c r="E13" s="182" t="s">
        <v>69</v>
      </c>
      <c r="F13" s="74" t="s">
        <v>1</v>
      </c>
      <c r="G13" s="74"/>
      <c r="H13" s="74"/>
      <c r="I13" s="122"/>
    </row>
    <row r="14" spans="2:9" ht="26.25" x14ac:dyDescent="0.35">
      <c r="B14" s="186"/>
      <c r="C14" s="76" t="s">
        <v>161</v>
      </c>
      <c r="D14" s="154">
        <v>1</v>
      </c>
      <c r="E14" s="182" t="s">
        <v>69</v>
      </c>
      <c r="F14" s="121" t="s">
        <v>1</v>
      </c>
      <c r="G14" s="121"/>
      <c r="H14" s="121"/>
      <c r="I14" s="122"/>
    </row>
    <row r="15" spans="2:9" ht="26.25" x14ac:dyDescent="0.35">
      <c r="B15" s="188" t="s">
        <v>82</v>
      </c>
      <c r="C15" s="76" t="s">
        <v>162</v>
      </c>
      <c r="D15" s="154">
        <v>2</v>
      </c>
      <c r="E15" s="182" t="s">
        <v>69</v>
      </c>
      <c r="F15" s="74"/>
      <c r="G15" s="74" t="s">
        <v>1</v>
      </c>
      <c r="H15" s="74" t="s">
        <v>1</v>
      </c>
      <c r="I15" s="122"/>
    </row>
    <row r="16" spans="2:9" ht="26.25" x14ac:dyDescent="0.35">
      <c r="B16" s="189"/>
      <c r="C16" s="76" t="s">
        <v>34</v>
      </c>
      <c r="D16" s="154">
        <v>2</v>
      </c>
      <c r="E16" s="182" t="s">
        <v>69</v>
      </c>
      <c r="F16" s="121" t="s">
        <v>1</v>
      </c>
      <c r="G16" s="121" t="s">
        <v>1</v>
      </c>
      <c r="H16" s="121" t="s">
        <v>1</v>
      </c>
      <c r="I16" s="122"/>
    </row>
    <row r="17" spans="2:9" ht="26.25" x14ac:dyDescent="0.35">
      <c r="B17" s="189"/>
      <c r="C17" s="76" t="s">
        <v>163</v>
      </c>
      <c r="D17" s="154">
        <v>2</v>
      </c>
      <c r="E17" s="182" t="s">
        <v>70</v>
      </c>
      <c r="F17" s="74"/>
      <c r="G17" s="74" t="s">
        <v>1</v>
      </c>
      <c r="H17" s="74" t="s">
        <v>1</v>
      </c>
      <c r="I17" s="122"/>
    </row>
    <row r="18" spans="2:9" ht="26.25" x14ac:dyDescent="0.35">
      <c r="B18" s="189"/>
      <c r="C18" s="76" t="s">
        <v>36</v>
      </c>
      <c r="D18" s="154">
        <v>2</v>
      </c>
      <c r="E18" s="182" t="s">
        <v>68</v>
      </c>
      <c r="F18" s="74" t="s">
        <v>1</v>
      </c>
      <c r="G18" s="74" t="s">
        <v>1</v>
      </c>
      <c r="H18" s="74" t="s">
        <v>1</v>
      </c>
      <c r="I18" s="122"/>
    </row>
    <row r="19" spans="2:9" ht="39.4" x14ac:dyDescent="0.35">
      <c r="B19" s="189"/>
      <c r="C19" s="76" t="s">
        <v>164</v>
      </c>
      <c r="D19" s="154">
        <v>2</v>
      </c>
      <c r="E19" s="182" t="s">
        <v>69</v>
      </c>
      <c r="F19" s="74"/>
      <c r="G19" s="74" t="s">
        <v>1</v>
      </c>
      <c r="H19" s="74" t="s">
        <v>1</v>
      </c>
      <c r="I19" s="122"/>
    </row>
    <row r="20" spans="2:9" ht="105" x14ac:dyDescent="0.35">
      <c r="B20" s="190"/>
      <c r="C20" s="76" t="s">
        <v>165</v>
      </c>
      <c r="D20" s="74">
        <v>2</v>
      </c>
      <c r="E20" s="182" t="s">
        <v>69</v>
      </c>
      <c r="F20" s="74" t="s">
        <v>1</v>
      </c>
      <c r="G20" s="74" t="s">
        <v>1</v>
      </c>
      <c r="H20" s="74" t="s">
        <v>1</v>
      </c>
      <c r="I20" s="123"/>
    </row>
    <row r="21" spans="2:9" x14ac:dyDescent="0.35">
      <c r="B21" s="124" t="s">
        <v>83</v>
      </c>
      <c r="C21" s="76" t="s">
        <v>38</v>
      </c>
      <c r="D21" s="154">
        <v>2</v>
      </c>
      <c r="E21" s="182" t="s">
        <v>68</v>
      </c>
      <c r="F21" s="74" t="s">
        <v>1</v>
      </c>
      <c r="G21" s="74" t="s">
        <v>1</v>
      </c>
      <c r="H21" s="74" t="s">
        <v>1</v>
      </c>
      <c r="I21" s="122"/>
    </row>
    <row r="22" spans="2:9" ht="26.25" x14ac:dyDescent="0.35">
      <c r="B22" s="188" t="s">
        <v>84</v>
      </c>
      <c r="C22" s="76" t="s">
        <v>39</v>
      </c>
      <c r="D22" s="154">
        <v>2</v>
      </c>
      <c r="E22" s="182" t="s">
        <v>71</v>
      </c>
      <c r="F22" s="74"/>
      <c r="G22" s="74" t="s">
        <v>1</v>
      </c>
      <c r="H22" s="74"/>
      <c r="I22" s="122"/>
    </row>
    <row r="23" spans="2:9" ht="26.25" x14ac:dyDescent="0.35">
      <c r="B23" s="189"/>
      <c r="C23" s="76" t="s">
        <v>130</v>
      </c>
      <c r="D23" s="154">
        <v>2</v>
      </c>
      <c r="E23" s="182" t="s">
        <v>71</v>
      </c>
      <c r="F23" s="121"/>
      <c r="G23" s="121" t="s">
        <v>1</v>
      </c>
      <c r="H23" s="121"/>
      <c r="I23" s="122"/>
    </row>
    <row r="24" spans="2:9" ht="26.25" x14ac:dyDescent="0.35">
      <c r="B24" s="189"/>
      <c r="C24" s="76" t="s">
        <v>40</v>
      </c>
      <c r="D24" s="154">
        <v>2</v>
      </c>
      <c r="E24" s="182" t="s">
        <v>72</v>
      </c>
      <c r="F24" s="121"/>
      <c r="G24" s="121" t="s">
        <v>1</v>
      </c>
      <c r="H24" s="121"/>
      <c r="I24" s="122"/>
    </row>
    <row r="25" spans="2:9" ht="39.4" x14ac:dyDescent="0.35">
      <c r="B25" s="189"/>
      <c r="C25" s="76" t="s">
        <v>41</v>
      </c>
      <c r="D25" s="154">
        <v>2</v>
      </c>
      <c r="E25" s="182" t="s">
        <v>71</v>
      </c>
      <c r="F25" s="121"/>
      <c r="G25" s="121" t="s">
        <v>1</v>
      </c>
      <c r="H25" s="121"/>
      <c r="I25" s="122"/>
    </row>
    <row r="26" spans="2:9" ht="39.4" x14ac:dyDescent="0.35">
      <c r="B26" s="189"/>
      <c r="C26" s="76" t="s">
        <v>131</v>
      </c>
      <c r="D26" s="154">
        <v>2</v>
      </c>
      <c r="E26" s="182" t="s">
        <v>71</v>
      </c>
      <c r="F26" s="121"/>
      <c r="G26" s="121" t="s">
        <v>1</v>
      </c>
      <c r="H26" s="121" t="s">
        <v>1</v>
      </c>
      <c r="I26" s="122"/>
    </row>
    <row r="27" spans="2:9" ht="26.25" x14ac:dyDescent="0.35">
      <c r="B27" s="190"/>
      <c r="C27" s="76" t="s">
        <v>42</v>
      </c>
      <c r="D27" s="154">
        <v>2</v>
      </c>
      <c r="E27" s="182" t="s">
        <v>70</v>
      </c>
      <c r="F27" s="74"/>
      <c r="G27" s="74" t="s">
        <v>1</v>
      </c>
      <c r="H27" s="74"/>
      <c r="I27" s="122"/>
    </row>
    <row r="28" spans="2:9" ht="26.25" x14ac:dyDescent="0.35">
      <c r="B28" s="188" t="s">
        <v>85</v>
      </c>
      <c r="C28" s="76" t="s">
        <v>43</v>
      </c>
      <c r="D28" s="154">
        <v>2</v>
      </c>
      <c r="E28" s="182" t="s">
        <v>68</v>
      </c>
      <c r="F28" s="74" t="s">
        <v>1</v>
      </c>
      <c r="G28" s="74"/>
      <c r="H28" s="74"/>
      <c r="I28" s="122"/>
    </row>
    <row r="29" spans="2:9" ht="39.4" x14ac:dyDescent="0.35">
      <c r="B29" s="189"/>
      <c r="C29" s="76" t="s">
        <v>90</v>
      </c>
      <c r="D29" s="154">
        <v>2</v>
      </c>
      <c r="E29" s="182" t="s">
        <v>70</v>
      </c>
      <c r="F29" s="74"/>
      <c r="G29" s="74" t="s">
        <v>1</v>
      </c>
      <c r="H29" s="74" t="s">
        <v>1</v>
      </c>
      <c r="I29" s="122"/>
    </row>
    <row r="30" spans="2:9" ht="26.25" x14ac:dyDescent="0.35">
      <c r="B30" s="189"/>
      <c r="C30" s="76" t="s">
        <v>91</v>
      </c>
      <c r="D30" s="154">
        <v>2</v>
      </c>
      <c r="E30" s="182" t="s">
        <v>70</v>
      </c>
      <c r="F30" s="74"/>
      <c r="G30" s="74" t="s">
        <v>1</v>
      </c>
      <c r="H30" s="74" t="s">
        <v>1</v>
      </c>
      <c r="I30" s="122"/>
    </row>
    <row r="31" spans="2:9" ht="39.4" x14ac:dyDescent="0.35">
      <c r="B31" s="189"/>
      <c r="C31" s="76" t="s">
        <v>92</v>
      </c>
      <c r="D31" s="154">
        <v>3</v>
      </c>
      <c r="E31" s="182" t="s">
        <v>70</v>
      </c>
      <c r="F31" s="74"/>
      <c r="G31" s="74" t="s">
        <v>1</v>
      </c>
      <c r="H31" s="74" t="s">
        <v>1</v>
      </c>
      <c r="I31" s="122"/>
    </row>
    <row r="32" spans="2:9" ht="26.25" x14ac:dyDescent="0.35">
      <c r="B32" s="190"/>
      <c r="C32" s="76" t="s">
        <v>44</v>
      </c>
      <c r="D32" s="154">
        <v>2</v>
      </c>
      <c r="E32" s="182" t="s">
        <v>68</v>
      </c>
      <c r="F32" s="74"/>
      <c r="G32" s="74"/>
      <c r="H32" s="74" t="s">
        <v>1</v>
      </c>
      <c r="I32" s="122"/>
    </row>
    <row r="33" spans="2:9" ht="39.4" x14ac:dyDescent="0.35">
      <c r="B33" s="191" t="s">
        <v>86</v>
      </c>
      <c r="C33" s="76" t="s">
        <v>781</v>
      </c>
      <c r="D33" s="154">
        <v>2</v>
      </c>
      <c r="E33" s="182" t="s">
        <v>70</v>
      </c>
      <c r="F33" s="74"/>
      <c r="G33" s="74" t="s">
        <v>1</v>
      </c>
      <c r="H33" s="74"/>
      <c r="I33" s="123"/>
    </row>
    <row r="34" spans="2:9" ht="26.25" x14ac:dyDescent="0.35">
      <c r="B34" s="192"/>
      <c r="C34" s="76" t="s">
        <v>46</v>
      </c>
      <c r="D34" s="154">
        <v>2</v>
      </c>
      <c r="E34" s="182" t="s">
        <v>70</v>
      </c>
      <c r="F34" s="74"/>
      <c r="G34" s="74" t="s">
        <v>1</v>
      </c>
      <c r="H34" s="74"/>
      <c r="I34" s="123"/>
    </row>
    <row r="35" spans="2:9" ht="26.25" x14ac:dyDescent="0.35">
      <c r="B35" s="192"/>
      <c r="C35" s="76" t="s">
        <v>166</v>
      </c>
      <c r="D35" s="154">
        <v>3</v>
      </c>
      <c r="E35" s="182" t="s">
        <v>70</v>
      </c>
      <c r="F35" s="74"/>
      <c r="G35" s="74" t="s">
        <v>1</v>
      </c>
      <c r="H35" s="74"/>
      <c r="I35" s="122"/>
    </row>
    <row r="36" spans="2:9" ht="39.4" x14ac:dyDescent="0.35">
      <c r="B36" s="192"/>
      <c r="C36" s="76" t="s">
        <v>167</v>
      </c>
      <c r="D36" s="154">
        <v>3</v>
      </c>
      <c r="E36" s="182" t="s">
        <v>70</v>
      </c>
      <c r="F36" s="74"/>
      <c r="G36" s="74" t="s">
        <v>1</v>
      </c>
      <c r="H36" s="74"/>
      <c r="I36" s="122"/>
    </row>
    <row r="37" spans="2:9" ht="39.4" x14ac:dyDescent="0.35">
      <c r="B37" s="192"/>
      <c r="C37" s="76" t="s">
        <v>168</v>
      </c>
      <c r="D37" s="154">
        <v>2</v>
      </c>
      <c r="E37" s="182" t="s">
        <v>70</v>
      </c>
      <c r="F37" s="74"/>
      <c r="G37" s="74" t="s">
        <v>1</v>
      </c>
      <c r="H37" s="74" t="s">
        <v>1</v>
      </c>
      <c r="I37" s="122"/>
    </row>
    <row r="38" spans="2:9" ht="39.4" x14ac:dyDescent="0.35">
      <c r="B38" s="193"/>
      <c r="C38" s="76" t="s">
        <v>138</v>
      </c>
      <c r="D38" s="147">
        <v>2</v>
      </c>
      <c r="E38" s="182" t="s">
        <v>139</v>
      </c>
      <c r="F38" s="121"/>
      <c r="G38" s="121" t="s">
        <v>1</v>
      </c>
      <c r="H38" s="121" t="s">
        <v>1</v>
      </c>
      <c r="I38" s="148"/>
    </row>
    <row r="39" spans="2:9" x14ac:dyDescent="0.35">
      <c r="B39" s="185" t="s">
        <v>87</v>
      </c>
      <c r="C39" s="76" t="s">
        <v>48</v>
      </c>
      <c r="D39" s="154">
        <v>2</v>
      </c>
      <c r="E39" s="182" t="s">
        <v>70</v>
      </c>
      <c r="F39" s="74"/>
      <c r="G39" s="74"/>
      <c r="H39" s="74" t="s">
        <v>1</v>
      </c>
      <c r="I39" s="123"/>
    </row>
    <row r="40" spans="2:9" ht="39.4" x14ac:dyDescent="0.35">
      <c r="B40" s="186"/>
      <c r="C40" s="76" t="s">
        <v>169</v>
      </c>
      <c r="D40" s="154">
        <v>2</v>
      </c>
      <c r="E40" s="182" t="s">
        <v>70</v>
      </c>
      <c r="F40" s="74"/>
      <c r="G40" s="74" t="s">
        <v>1</v>
      </c>
      <c r="H40" s="74" t="s">
        <v>1</v>
      </c>
      <c r="I40" s="122"/>
    </row>
    <row r="41" spans="2:9" ht="26.25" x14ac:dyDescent="0.35">
      <c r="B41" s="186"/>
      <c r="C41" s="76" t="s">
        <v>50</v>
      </c>
      <c r="D41" s="154">
        <v>2</v>
      </c>
      <c r="E41" s="182" t="s">
        <v>68</v>
      </c>
      <c r="F41" s="74" t="s">
        <v>1</v>
      </c>
      <c r="G41" s="74"/>
      <c r="H41" s="74"/>
      <c r="I41" s="122"/>
    </row>
    <row r="42" spans="2:9" ht="26.25" x14ac:dyDescent="0.35">
      <c r="B42" s="186"/>
      <c r="C42" s="76" t="s">
        <v>51</v>
      </c>
      <c r="D42" s="154">
        <v>2</v>
      </c>
      <c r="E42" s="182" t="s">
        <v>70</v>
      </c>
      <c r="F42" s="74"/>
      <c r="G42" s="74" t="s">
        <v>1</v>
      </c>
      <c r="H42" s="74" t="s">
        <v>1</v>
      </c>
      <c r="I42" s="122"/>
    </row>
    <row r="43" spans="2:9" ht="13.5" thickBot="1" x14ac:dyDescent="0.4">
      <c r="B43" s="186"/>
      <c r="C43" s="76" t="s">
        <v>52</v>
      </c>
      <c r="D43" s="155">
        <v>2</v>
      </c>
      <c r="E43" s="182" t="s">
        <v>70</v>
      </c>
      <c r="F43" s="74"/>
      <c r="G43" s="74" t="s">
        <v>1</v>
      </c>
      <c r="H43" s="74"/>
      <c r="I43" s="122"/>
    </row>
  </sheetData>
  <mergeCells count="8">
    <mergeCell ref="B7:B11"/>
    <mergeCell ref="F5:H5"/>
    <mergeCell ref="B39:B43"/>
    <mergeCell ref="B12:B14"/>
    <mergeCell ref="B15:B20"/>
    <mergeCell ref="B22:B27"/>
    <mergeCell ref="B28:B32"/>
    <mergeCell ref="B33:B38"/>
  </mergeCells>
  <phoneticPr fontId="0" type="noConversion"/>
  <dataValidations count="1">
    <dataValidation type="list" allowBlank="1" showInputMessage="1" showErrorMessage="1" sqref="D7:D43">
      <formula1>"1, 2, 3"</formula1>
    </dataValidation>
  </dataValidations>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election activeCell="C13" sqref="C13"/>
    </sheetView>
  </sheetViews>
  <sheetFormatPr defaultColWidth="9.1328125" defaultRowHeight="12.75" x14ac:dyDescent="0.35"/>
  <cols>
    <col min="1" max="1" width="2.59765625" style="11" customWidth="1"/>
    <col min="2" max="2" width="14.265625" style="12" customWidth="1"/>
    <col min="3" max="3" width="80" style="11" customWidth="1"/>
    <col min="4" max="16384" width="9.1328125" style="11"/>
  </cols>
  <sheetData>
    <row r="1" spans="2:3" s="73" customFormat="1" ht="23.25" x14ac:dyDescent="0.35">
      <c r="B1" s="73" t="s">
        <v>116</v>
      </c>
    </row>
    <row r="3" spans="2:3" ht="13.15" x14ac:dyDescent="0.35">
      <c r="B3" s="125" t="s">
        <v>54</v>
      </c>
      <c r="C3" s="125" t="s">
        <v>53</v>
      </c>
    </row>
    <row r="4" spans="2:3" ht="111.6" customHeight="1" x14ac:dyDescent="0.35">
      <c r="B4" s="74" t="s">
        <v>55</v>
      </c>
      <c r="C4" s="123" t="s">
        <v>89</v>
      </c>
    </row>
    <row r="5" spans="2:3" ht="147.6" customHeight="1" x14ac:dyDescent="0.35">
      <c r="B5" s="74" t="s">
        <v>56</v>
      </c>
      <c r="C5" s="123" t="s">
        <v>126</v>
      </c>
    </row>
    <row r="6" spans="2:3" ht="132.6" customHeight="1" x14ac:dyDescent="0.35">
      <c r="B6" s="74" t="s">
        <v>57</v>
      </c>
      <c r="C6" s="122" t="s">
        <v>134</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i partecipanti alla valutazione del rischio privacy, consulenti e auditor per la privacy.&amp;RPagina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zoomScaleNormal="100" workbookViewId="0">
      <selection activeCell="H18" sqref="H18"/>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8.73046875" style="13" hidden="1" customWidth="1"/>
    <col min="6" max="6" width="9.73046875" style="13" hidden="1" customWidth="1"/>
    <col min="7" max="7" width="9.59765625" style="13" hidden="1" customWidth="1"/>
    <col min="8" max="8" width="12.59765625" style="13" bestFit="1" customWidth="1"/>
    <col min="9" max="16384" width="9.1328125" style="19"/>
  </cols>
  <sheetData>
    <row r="1" spans="2:8" s="20" customFormat="1" x14ac:dyDescent="0.35">
      <c r="C1" s="13"/>
      <c r="D1" s="13"/>
      <c r="H1" s="13"/>
    </row>
    <row r="2" spans="2:8" s="20" customFormat="1" ht="23.25" x14ac:dyDescent="0.35">
      <c r="B2" s="73" t="s">
        <v>232</v>
      </c>
      <c r="C2" s="13"/>
      <c r="D2" s="13"/>
      <c r="H2" s="13"/>
    </row>
    <row r="3" spans="2:8" s="20" customFormat="1" x14ac:dyDescent="0.35">
      <c r="B3" s="20" t="s">
        <v>233</v>
      </c>
      <c r="C3" s="13"/>
      <c r="D3" s="13"/>
      <c r="H3" s="13"/>
    </row>
    <row r="4" spans="2:8" s="20" customFormat="1" x14ac:dyDescent="0.35">
      <c r="B4" s="20" t="s">
        <v>247</v>
      </c>
      <c r="C4" s="13"/>
      <c r="D4" s="13"/>
      <c r="H4" s="13"/>
    </row>
    <row r="5" spans="2:8" customFormat="1" ht="12.75" x14ac:dyDescent="0.35">
      <c r="D5" s="12"/>
      <c r="H5" s="153"/>
    </row>
    <row r="6" spans="2:8" customFormat="1" x14ac:dyDescent="0.4">
      <c r="B6" s="152" t="s">
        <v>234</v>
      </c>
      <c r="C6">
        <f>MAX('Informazioni e valutazione'!$F23, 'Informazioni e valutazione'!$G23, 'Informazioni e valutazione'!$H23)</f>
        <v>0</v>
      </c>
      <c r="D6" s="12"/>
      <c r="H6" s="153"/>
    </row>
    <row r="7" spans="2:8" s="20" customFormat="1" x14ac:dyDescent="0.35">
      <c r="C7" s="13"/>
      <c r="D7" s="13"/>
      <c r="H7" s="13"/>
    </row>
    <row r="8" spans="2:8" x14ac:dyDescent="0.35">
      <c r="E8" s="187" t="s">
        <v>22</v>
      </c>
      <c r="F8" s="187"/>
      <c r="G8" s="187"/>
    </row>
    <row r="9" spans="2:8" s="33" customFormat="1" ht="28.5" x14ac:dyDescent="0.35">
      <c r="B9" s="120" t="s">
        <v>18</v>
      </c>
      <c r="C9" s="120" t="s">
        <v>19</v>
      </c>
      <c r="D9" s="120" t="s">
        <v>20</v>
      </c>
      <c r="E9" s="120" t="s">
        <v>23</v>
      </c>
      <c r="F9" s="120" t="s">
        <v>24</v>
      </c>
      <c r="G9" s="120" t="s">
        <v>25</v>
      </c>
      <c r="H9" s="120" t="s">
        <v>245</v>
      </c>
    </row>
    <row r="10" spans="2:8" x14ac:dyDescent="0.35">
      <c r="B10" s="185" t="s">
        <v>58</v>
      </c>
      <c r="C10" s="76" t="s">
        <v>26</v>
      </c>
      <c r="D10" s="182">
        <f>Minacce!$D7</f>
        <v>1</v>
      </c>
      <c r="E10" s="182" t="s">
        <v>1</v>
      </c>
      <c r="F10" s="182" t="s">
        <v>1</v>
      </c>
      <c r="G10" s="182" t="s">
        <v>1</v>
      </c>
      <c r="H10" s="182" t="str">
        <f>IF(OR($D10=0,C$6=0), "NA",IF((AND((OR($D10=1,$D10=2)),C$6=1)), "Basso - L", IF(OR((AND((OR($D10=1,$D10=2)),C$6=2)), AND($D10=3,C$6=1)), "Medio - M", "Alto - H")))</f>
        <v>NA</v>
      </c>
    </row>
    <row r="11" spans="2:8" x14ac:dyDescent="0.35">
      <c r="B11" s="186"/>
      <c r="C11" s="76" t="s">
        <v>27</v>
      </c>
      <c r="D11" s="182">
        <f>Minacce!$D8</f>
        <v>1</v>
      </c>
      <c r="E11" s="182" t="s">
        <v>1</v>
      </c>
      <c r="F11" s="182" t="s">
        <v>1</v>
      </c>
      <c r="G11" s="182" t="s">
        <v>1</v>
      </c>
      <c r="H11" s="182" t="str">
        <f t="shared" ref="H11:H46" si="0">IF(OR($D11=0,C$6=0), "NA",IF((AND((OR($D11=1,$D11=2)),C$6=1)), "Basso - L", IF(OR((AND((OR($D11=1,$D11=2)),C$6=2)), AND($D11=3,C$6=1)), "Medio - M", "Alto - H")))</f>
        <v>NA</v>
      </c>
    </row>
    <row r="12" spans="2:8" ht="26.25" x14ac:dyDescent="0.35">
      <c r="B12" s="186"/>
      <c r="C12" s="76" t="s">
        <v>28</v>
      </c>
      <c r="D12" s="182">
        <f>Minacce!$D9</f>
        <v>1</v>
      </c>
      <c r="E12" s="182" t="s">
        <v>1</v>
      </c>
      <c r="F12" s="182" t="s">
        <v>1</v>
      </c>
      <c r="G12" s="182" t="s">
        <v>1</v>
      </c>
      <c r="H12" s="182" t="str">
        <f t="shared" si="0"/>
        <v>NA</v>
      </c>
    </row>
    <row r="13" spans="2:8" ht="39.4" x14ac:dyDescent="0.35">
      <c r="B13" s="186"/>
      <c r="C13" s="76" t="s">
        <v>29</v>
      </c>
      <c r="D13" s="182">
        <f>Minacce!$D10</f>
        <v>1</v>
      </c>
      <c r="E13" s="182" t="s">
        <v>1</v>
      </c>
      <c r="F13" s="182" t="s">
        <v>1</v>
      </c>
      <c r="G13" s="182" t="s">
        <v>1</v>
      </c>
      <c r="H13" s="182" t="str">
        <f t="shared" si="0"/>
        <v>NA</v>
      </c>
    </row>
    <row r="14" spans="2:8" x14ac:dyDescent="0.35">
      <c r="B14" s="186"/>
      <c r="C14" s="76" t="s">
        <v>30</v>
      </c>
      <c r="D14" s="182">
        <f>Minacce!$D11</f>
        <v>1</v>
      </c>
      <c r="E14" s="182"/>
      <c r="F14" s="182" t="s">
        <v>1</v>
      </c>
      <c r="G14" s="182"/>
      <c r="H14" s="182" t="str">
        <f t="shared" si="0"/>
        <v>NA</v>
      </c>
    </row>
    <row r="15" spans="2:8" ht="26.25" x14ac:dyDescent="0.35">
      <c r="B15" s="185" t="s">
        <v>81</v>
      </c>
      <c r="C15" s="76" t="s">
        <v>31</v>
      </c>
      <c r="D15" s="182">
        <f>Minacce!$D12</f>
        <v>1</v>
      </c>
      <c r="E15" s="182" t="s">
        <v>1</v>
      </c>
      <c r="F15" s="182"/>
      <c r="G15" s="182"/>
      <c r="H15" s="182" t="str">
        <f t="shared" si="0"/>
        <v>NA</v>
      </c>
    </row>
    <row r="16" spans="2:8" x14ac:dyDescent="0.35">
      <c r="B16" s="186"/>
      <c r="C16" s="76" t="s">
        <v>32</v>
      </c>
      <c r="D16" s="182">
        <f>Minacce!$D13</f>
        <v>1</v>
      </c>
      <c r="E16" s="182" t="s">
        <v>1</v>
      </c>
      <c r="F16" s="182"/>
      <c r="G16" s="182"/>
      <c r="H16" s="182" t="str">
        <f t="shared" si="0"/>
        <v>NA</v>
      </c>
    </row>
    <row r="17" spans="2:8" ht="26.25" x14ac:dyDescent="0.35">
      <c r="B17" s="186"/>
      <c r="C17" s="76" t="s">
        <v>161</v>
      </c>
      <c r="D17" s="182">
        <f>Minacce!$D14</f>
        <v>1</v>
      </c>
      <c r="E17" s="182" t="s">
        <v>1</v>
      </c>
      <c r="F17" s="182"/>
      <c r="G17" s="182"/>
      <c r="H17" s="182" t="str">
        <f t="shared" si="0"/>
        <v>NA</v>
      </c>
    </row>
    <row r="18" spans="2:8" ht="26.25" x14ac:dyDescent="0.35">
      <c r="B18" s="188" t="s">
        <v>82</v>
      </c>
      <c r="C18" s="76" t="s">
        <v>162</v>
      </c>
      <c r="D18" s="182">
        <f>Minacce!$D15</f>
        <v>2</v>
      </c>
      <c r="E18" s="182"/>
      <c r="F18" s="182" t="s">
        <v>1</v>
      </c>
      <c r="G18" s="182" t="s">
        <v>1</v>
      </c>
      <c r="H18" s="182" t="str">
        <f t="shared" si="0"/>
        <v>NA</v>
      </c>
    </row>
    <row r="19" spans="2:8" ht="26.25" x14ac:dyDescent="0.35">
      <c r="B19" s="189"/>
      <c r="C19" s="76" t="s">
        <v>34</v>
      </c>
      <c r="D19" s="182">
        <f>Minacce!$D16</f>
        <v>2</v>
      </c>
      <c r="E19" s="182" t="s">
        <v>1</v>
      </c>
      <c r="F19" s="182" t="s">
        <v>1</v>
      </c>
      <c r="G19" s="182" t="s">
        <v>1</v>
      </c>
      <c r="H19" s="182" t="str">
        <f t="shared" si="0"/>
        <v>NA</v>
      </c>
    </row>
    <row r="20" spans="2:8" ht="26.25" x14ac:dyDescent="0.35">
      <c r="B20" s="189"/>
      <c r="C20" s="76" t="s">
        <v>163</v>
      </c>
      <c r="D20" s="182">
        <f>Minacce!$D17</f>
        <v>2</v>
      </c>
      <c r="E20" s="182"/>
      <c r="F20" s="182" t="s">
        <v>1</v>
      </c>
      <c r="G20" s="182" t="s">
        <v>1</v>
      </c>
      <c r="H20" s="182" t="str">
        <f t="shared" si="0"/>
        <v>NA</v>
      </c>
    </row>
    <row r="21" spans="2:8" ht="26.25" x14ac:dyDescent="0.35">
      <c r="B21" s="189"/>
      <c r="C21" s="76" t="s">
        <v>36</v>
      </c>
      <c r="D21" s="182">
        <f>Minacce!$D18</f>
        <v>2</v>
      </c>
      <c r="E21" s="182" t="s">
        <v>1</v>
      </c>
      <c r="F21" s="182" t="s">
        <v>1</v>
      </c>
      <c r="G21" s="182" t="s">
        <v>1</v>
      </c>
      <c r="H21" s="182" t="str">
        <f t="shared" si="0"/>
        <v>NA</v>
      </c>
    </row>
    <row r="22" spans="2:8" ht="39.4" x14ac:dyDescent="0.35">
      <c r="B22" s="189"/>
      <c r="C22" s="76" t="s">
        <v>164</v>
      </c>
      <c r="D22" s="182">
        <f>Minacce!$D19</f>
        <v>2</v>
      </c>
      <c r="E22" s="182"/>
      <c r="F22" s="182" t="s">
        <v>1</v>
      </c>
      <c r="G22" s="182" t="s">
        <v>1</v>
      </c>
      <c r="H22" s="182" t="str">
        <f t="shared" si="0"/>
        <v>NA</v>
      </c>
    </row>
    <row r="23" spans="2:8" ht="105" x14ac:dyDescent="0.35">
      <c r="B23" s="190"/>
      <c r="C23" s="76" t="s">
        <v>165</v>
      </c>
      <c r="D23" s="182">
        <f>Minacce!$D20</f>
        <v>2</v>
      </c>
      <c r="E23" s="182" t="s">
        <v>1</v>
      </c>
      <c r="F23" s="182" t="s">
        <v>1</v>
      </c>
      <c r="G23" s="182" t="s">
        <v>1</v>
      </c>
      <c r="H23" s="182" t="str">
        <f t="shared" si="0"/>
        <v>NA</v>
      </c>
    </row>
    <row r="24" spans="2:8" x14ac:dyDescent="0.35">
      <c r="B24" s="151" t="s">
        <v>83</v>
      </c>
      <c r="C24" s="76" t="s">
        <v>38</v>
      </c>
      <c r="D24" s="182">
        <f>Minacce!$D21</f>
        <v>2</v>
      </c>
      <c r="E24" s="182" t="s">
        <v>1</v>
      </c>
      <c r="F24" s="182" t="s">
        <v>1</v>
      </c>
      <c r="G24" s="182" t="s">
        <v>1</v>
      </c>
      <c r="H24" s="182" t="str">
        <f t="shared" si="0"/>
        <v>NA</v>
      </c>
    </row>
    <row r="25" spans="2:8" ht="26.25" x14ac:dyDescent="0.35">
      <c r="B25" s="188" t="s">
        <v>84</v>
      </c>
      <c r="C25" s="76" t="s">
        <v>39</v>
      </c>
      <c r="D25" s="182">
        <f>Minacce!$D22</f>
        <v>2</v>
      </c>
      <c r="E25" s="182"/>
      <c r="F25" s="182" t="s">
        <v>1</v>
      </c>
      <c r="G25" s="182"/>
      <c r="H25" s="182" t="str">
        <f t="shared" si="0"/>
        <v>NA</v>
      </c>
    </row>
    <row r="26" spans="2:8" ht="26.25" x14ac:dyDescent="0.35">
      <c r="B26" s="189"/>
      <c r="C26" s="76" t="s">
        <v>130</v>
      </c>
      <c r="D26" s="182">
        <f>Minacce!$D23</f>
        <v>2</v>
      </c>
      <c r="E26" s="182"/>
      <c r="F26" s="182" t="s">
        <v>1</v>
      </c>
      <c r="G26" s="182"/>
      <c r="H26" s="182" t="str">
        <f t="shared" si="0"/>
        <v>NA</v>
      </c>
    </row>
    <row r="27" spans="2:8" ht="26.25" x14ac:dyDescent="0.35">
      <c r="B27" s="189"/>
      <c r="C27" s="76" t="s">
        <v>40</v>
      </c>
      <c r="D27" s="182">
        <f>Minacce!$D24</f>
        <v>2</v>
      </c>
      <c r="E27" s="182"/>
      <c r="F27" s="182" t="s">
        <v>1</v>
      </c>
      <c r="G27" s="182"/>
      <c r="H27" s="182" t="str">
        <f t="shared" si="0"/>
        <v>NA</v>
      </c>
    </row>
    <row r="28" spans="2:8" ht="39.4" x14ac:dyDescent="0.35">
      <c r="B28" s="189"/>
      <c r="C28" s="76" t="s">
        <v>41</v>
      </c>
      <c r="D28" s="182">
        <f>Minacce!$D25</f>
        <v>2</v>
      </c>
      <c r="E28" s="182"/>
      <c r="F28" s="182" t="s">
        <v>1</v>
      </c>
      <c r="G28" s="182"/>
      <c r="H28" s="182" t="str">
        <f t="shared" si="0"/>
        <v>NA</v>
      </c>
    </row>
    <row r="29" spans="2:8" ht="39.4" x14ac:dyDescent="0.35">
      <c r="B29" s="189"/>
      <c r="C29" s="76" t="s">
        <v>131</v>
      </c>
      <c r="D29" s="182">
        <f>Minacce!$D26</f>
        <v>2</v>
      </c>
      <c r="E29" s="182"/>
      <c r="F29" s="182" t="s">
        <v>1</v>
      </c>
      <c r="G29" s="182" t="s">
        <v>1</v>
      </c>
      <c r="H29" s="182" t="str">
        <f t="shared" si="0"/>
        <v>NA</v>
      </c>
    </row>
    <row r="30" spans="2:8" ht="26.25" x14ac:dyDescent="0.35">
      <c r="B30" s="190"/>
      <c r="C30" s="76" t="s">
        <v>42</v>
      </c>
      <c r="D30" s="182">
        <f>Minacce!$D27</f>
        <v>2</v>
      </c>
      <c r="E30" s="182"/>
      <c r="F30" s="182" t="s">
        <v>1</v>
      </c>
      <c r="G30" s="182"/>
      <c r="H30" s="182" t="str">
        <f t="shared" si="0"/>
        <v>NA</v>
      </c>
    </row>
    <row r="31" spans="2:8" ht="26.25" x14ac:dyDescent="0.35">
      <c r="B31" s="188" t="s">
        <v>85</v>
      </c>
      <c r="C31" s="76" t="s">
        <v>43</v>
      </c>
      <c r="D31" s="182">
        <f>Minacce!$D28</f>
        <v>2</v>
      </c>
      <c r="E31" s="182" t="s">
        <v>1</v>
      </c>
      <c r="F31" s="182"/>
      <c r="G31" s="182"/>
      <c r="H31" s="182" t="str">
        <f t="shared" si="0"/>
        <v>NA</v>
      </c>
    </row>
    <row r="32" spans="2:8" ht="39.4" x14ac:dyDescent="0.35">
      <c r="B32" s="189"/>
      <c r="C32" s="76" t="s">
        <v>90</v>
      </c>
      <c r="D32" s="182">
        <f>Minacce!$D29</f>
        <v>2</v>
      </c>
      <c r="E32" s="182"/>
      <c r="F32" s="182" t="s">
        <v>1</v>
      </c>
      <c r="G32" s="182" t="s">
        <v>1</v>
      </c>
      <c r="H32" s="182" t="str">
        <f t="shared" si="0"/>
        <v>NA</v>
      </c>
    </row>
    <row r="33" spans="2:8" ht="26.25" x14ac:dyDescent="0.35">
      <c r="B33" s="189"/>
      <c r="C33" s="76" t="s">
        <v>91</v>
      </c>
      <c r="D33" s="182">
        <f>Minacce!$D30</f>
        <v>2</v>
      </c>
      <c r="E33" s="182"/>
      <c r="F33" s="182" t="s">
        <v>1</v>
      </c>
      <c r="G33" s="182" t="s">
        <v>1</v>
      </c>
      <c r="H33" s="182" t="str">
        <f t="shared" si="0"/>
        <v>NA</v>
      </c>
    </row>
    <row r="34" spans="2:8" ht="39.4" x14ac:dyDescent="0.35">
      <c r="B34" s="189"/>
      <c r="C34" s="76" t="s">
        <v>92</v>
      </c>
      <c r="D34" s="182">
        <f>Minacce!$D31</f>
        <v>3</v>
      </c>
      <c r="E34" s="182"/>
      <c r="F34" s="182" t="s">
        <v>1</v>
      </c>
      <c r="G34" s="182" t="s">
        <v>1</v>
      </c>
      <c r="H34" s="182" t="str">
        <f t="shared" si="0"/>
        <v>NA</v>
      </c>
    </row>
    <row r="35" spans="2:8" ht="26.25" x14ac:dyDescent="0.35">
      <c r="B35" s="190"/>
      <c r="C35" s="76" t="s">
        <v>44</v>
      </c>
      <c r="D35" s="182">
        <f>Minacce!$D32</f>
        <v>2</v>
      </c>
      <c r="E35" s="182"/>
      <c r="F35" s="182"/>
      <c r="G35" s="182" t="s">
        <v>1</v>
      </c>
      <c r="H35" s="182" t="str">
        <f t="shared" si="0"/>
        <v>NA</v>
      </c>
    </row>
    <row r="36" spans="2:8" ht="26.25" x14ac:dyDescent="0.35">
      <c r="B36" s="191" t="s">
        <v>86</v>
      </c>
      <c r="C36" s="76" t="s">
        <v>45</v>
      </c>
      <c r="D36" s="182">
        <f>Minacce!$D33</f>
        <v>2</v>
      </c>
      <c r="E36" s="182"/>
      <c r="F36" s="182" t="s">
        <v>1</v>
      </c>
      <c r="G36" s="182"/>
      <c r="H36" s="182" t="str">
        <f t="shared" si="0"/>
        <v>NA</v>
      </c>
    </row>
    <row r="37" spans="2:8" ht="26.25" x14ac:dyDescent="0.35">
      <c r="B37" s="192"/>
      <c r="C37" s="76" t="s">
        <v>46</v>
      </c>
      <c r="D37" s="182">
        <f>Minacce!$D34</f>
        <v>2</v>
      </c>
      <c r="E37" s="182"/>
      <c r="F37" s="182" t="s">
        <v>1</v>
      </c>
      <c r="G37" s="182"/>
      <c r="H37" s="182" t="str">
        <f t="shared" si="0"/>
        <v>NA</v>
      </c>
    </row>
    <row r="38" spans="2:8" ht="26.25" x14ac:dyDescent="0.35">
      <c r="B38" s="192"/>
      <c r="C38" s="76" t="s">
        <v>166</v>
      </c>
      <c r="D38" s="182">
        <f>Minacce!$D35</f>
        <v>3</v>
      </c>
      <c r="E38" s="182"/>
      <c r="F38" s="182" t="s">
        <v>1</v>
      </c>
      <c r="G38" s="182"/>
      <c r="H38" s="182" t="str">
        <f t="shared" si="0"/>
        <v>NA</v>
      </c>
    </row>
    <row r="39" spans="2:8" ht="39.4" x14ac:dyDescent="0.35">
      <c r="B39" s="192"/>
      <c r="C39" s="76" t="s">
        <v>167</v>
      </c>
      <c r="D39" s="182">
        <f>Minacce!$D36</f>
        <v>3</v>
      </c>
      <c r="E39" s="182"/>
      <c r="F39" s="182" t="s">
        <v>1</v>
      </c>
      <c r="G39" s="182"/>
      <c r="H39" s="182" t="str">
        <f t="shared" si="0"/>
        <v>NA</v>
      </c>
    </row>
    <row r="40" spans="2:8" ht="39.4" x14ac:dyDescent="0.35">
      <c r="B40" s="192"/>
      <c r="C40" s="76" t="s">
        <v>168</v>
      </c>
      <c r="D40" s="182">
        <f>Minacce!$D37</f>
        <v>2</v>
      </c>
      <c r="E40" s="182"/>
      <c r="F40" s="182" t="s">
        <v>1</v>
      </c>
      <c r="G40" s="182" t="s">
        <v>1</v>
      </c>
      <c r="H40" s="182" t="str">
        <f t="shared" si="0"/>
        <v>NA</v>
      </c>
    </row>
    <row r="41" spans="2:8" ht="39.4" x14ac:dyDescent="0.35">
      <c r="B41" s="193"/>
      <c r="C41" s="76" t="s">
        <v>138</v>
      </c>
      <c r="D41" s="182">
        <f>Minacce!$D38</f>
        <v>2</v>
      </c>
      <c r="E41" s="182"/>
      <c r="F41" s="182" t="s">
        <v>1</v>
      </c>
      <c r="G41" s="182" t="s">
        <v>1</v>
      </c>
      <c r="H41" s="182" t="str">
        <f t="shared" si="0"/>
        <v>NA</v>
      </c>
    </row>
    <row r="42" spans="2:8" x14ac:dyDescent="0.35">
      <c r="B42" s="185" t="s">
        <v>87</v>
      </c>
      <c r="C42" s="76" t="s">
        <v>48</v>
      </c>
      <c r="D42" s="182">
        <f>Minacce!$D39</f>
        <v>2</v>
      </c>
      <c r="E42" s="182"/>
      <c r="F42" s="182"/>
      <c r="G42" s="182" t="s">
        <v>1</v>
      </c>
      <c r="H42" s="182" t="str">
        <f t="shared" si="0"/>
        <v>NA</v>
      </c>
    </row>
    <row r="43" spans="2:8" ht="39.4" x14ac:dyDescent="0.35">
      <c r="B43" s="186"/>
      <c r="C43" s="76" t="s">
        <v>169</v>
      </c>
      <c r="D43" s="182">
        <f>Minacce!$D40</f>
        <v>2</v>
      </c>
      <c r="E43" s="182"/>
      <c r="F43" s="182" t="s">
        <v>1</v>
      </c>
      <c r="G43" s="182" t="s">
        <v>1</v>
      </c>
      <c r="H43" s="182" t="str">
        <f t="shared" si="0"/>
        <v>NA</v>
      </c>
    </row>
    <row r="44" spans="2:8" ht="26.25" x14ac:dyDescent="0.35">
      <c r="B44" s="186"/>
      <c r="C44" s="76" t="s">
        <v>50</v>
      </c>
      <c r="D44" s="182">
        <f>Minacce!$D41</f>
        <v>2</v>
      </c>
      <c r="E44" s="182" t="s">
        <v>1</v>
      </c>
      <c r="F44" s="182"/>
      <c r="G44" s="182"/>
      <c r="H44" s="182" t="str">
        <f t="shared" si="0"/>
        <v>NA</v>
      </c>
    </row>
    <row r="45" spans="2:8" ht="26.25" x14ac:dyDescent="0.35">
      <c r="B45" s="186"/>
      <c r="C45" s="76" t="s">
        <v>51</v>
      </c>
      <c r="D45" s="182">
        <f>Minacce!$D42</f>
        <v>2</v>
      </c>
      <c r="E45" s="182"/>
      <c r="F45" s="182" t="s">
        <v>1</v>
      </c>
      <c r="G45" s="182" t="s">
        <v>1</v>
      </c>
      <c r="H45" s="182" t="str">
        <f t="shared" si="0"/>
        <v>NA</v>
      </c>
    </row>
    <row r="46" spans="2:8" x14ac:dyDescent="0.35">
      <c r="B46" s="186"/>
      <c r="C46" s="76" t="s">
        <v>52</v>
      </c>
      <c r="D46" s="182">
        <f>Minacce!$D43</f>
        <v>2</v>
      </c>
      <c r="E46" s="182"/>
      <c r="F46" s="182" t="s">
        <v>1</v>
      </c>
      <c r="G46" s="182"/>
      <c r="H46" s="182" t="str">
        <f t="shared" si="0"/>
        <v>NA</v>
      </c>
    </row>
  </sheetData>
  <mergeCells count="8">
    <mergeCell ref="B36:B41"/>
    <mergeCell ref="B42:B46"/>
    <mergeCell ref="E8:G8"/>
    <mergeCell ref="B10:B14"/>
    <mergeCell ref="B15:B17"/>
    <mergeCell ref="B18:B23"/>
    <mergeCell ref="B25:B30"/>
    <mergeCell ref="B31:B35"/>
  </mergeCells>
  <conditionalFormatting sqref="H10:H46">
    <cfRule type="cellIs" dxfId="1426" priority="1" operator="equal">
      <formula>"Alto - H"</formula>
    </cfRule>
    <cfRule type="cellIs" dxfId="1425" priority="2" operator="equal">
      <formula>"Medio - M"</formula>
    </cfRule>
    <cfRule type="cellIs" dxfId="1424" priority="3" operator="equal">
      <formula>"Basso - L"</formula>
    </cfRule>
  </conditionalFormatting>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zoomScaleNormal="100" workbookViewId="0">
      <selection activeCell="F17" sqref="F17"/>
    </sheetView>
  </sheetViews>
  <sheetFormatPr defaultColWidth="9.1328125" defaultRowHeight="13.15" x14ac:dyDescent="0.35"/>
  <cols>
    <col min="1" max="1" width="3.1328125" style="19" customWidth="1"/>
    <col min="2" max="2" width="16.3984375" style="30" customWidth="1"/>
    <col min="3" max="3" width="23.1328125" style="19" customWidth="1"/>
    <col min="4" max="4" width="15.1328125" style="13" customWidth="1"/>
    <col min="5" max="5" width="15.46484375" style="13" customWidth="1"/>
    <col min="6" max="6" width="17.796875" style="13" customWidth="1"/>
    <col min="7" max="7" width="39.265625" style="13" customWidth="1"/>
    <col min="8" max="16384" width="9.1328125" style="19"/>
  </cols>
  <sheetData>
    <row r="1" spans="2:7" s="20" customFormat="1" x14ac:dyDescent="0.35">
      <c r="C1" s="13"/>
      <c r="D1" s="13"/>
      <c r="G1" s="13"/>
    </row>
    <row r="2" spans="2:7" s="20" customFormat="1" ht="23.25" x14ac:dyDescent="0.35">
      <c r="B2" s="73" t="s">
        <v>250</v>
      </c>
      <c r="C2" s="13"/>
      <c r="D2" s="13"/>
      <c r="G2" s="13"/>
    </row>
    <row r="3" spans="2:7" s="20" customFormat="1" x14ac:dyDescent="0.35">
      <c r="B3" s="20" t="s">
        <v>246</v>
      </c>
      <c r="C3" s="13"/>
      <c r="D3" s="13"/>
      <c r="G3" s="13"/>
    </row>
    <row r="4" spans="2:7" s="20" customFormat="1" x14ac:dyDescent="0.35">
      <c r="B4" s="20" t="s">
        <v>251</v>
      </c>
      <c r="C4" s="13"/>
      <c r="D4" s="13"/>
      <c r="G4" s="13"/>
    </row>
    <row r="5" spans="2:7" s="20" customFormat="1" x14ac:dyDescent="0.35">
      <c r="B5" s="20" t="s">
        <v>775</v>
      </c>
      <c r="C5" s="13"/>
      <c r="D5" s="13"/>
      <c r="G5" s="13"/>
    </row>
    <row r="6" spans="2:7" customFormat="1" ht="12.75" x14ac:dyDescent="0.35">
      <c r="D6" s="12"/>
      <c r="G6" s="153"/>
    </row>
    <row r="7" spans="2:7" customFormat="1" x14ac:dyDescent="0.4">
      <c r="B7" s="30"/>
      <c r="C7" s="158"/>
      <c r="D7" s="194" t="s">
        <v>77</v>
      </c>
      <c r="E7" s="195"/>
      <c r="F7" s="195"/>
      <c r="G7" s="153"/>
    </row>
    <row r="8" spans="2:7" customFormat="1" x14ac:dyDescent="0.4">
      <c r="B8" s="30"/>
      <c r="C8" s="158" t="s">
        <v>5</v>
      </c>
      <c r="D8" s="158" t="s">
        <v>74</v>
      </c>
      <c r="E8" s="158" t="s">
        <v>75</v>
      </c>
      <c r="F8" s="158" t="s">
        <v>76</v>
      </c>
      <c r="G8" s="153"/>
    </row>
    <row r="9" spans="2:7" customFormat="1" x14ac:dyDescent="0.4">
      <c r="B9" s="30"/>
      <c r="C9" s="159" t="s">
        <v>101</v>
      </c>
      <c r="D9" s="160">
        <f>'Informazioni e valutazione'!$F23</f>
        <v>0</v>
      </c>
      <c r="E9" s="160">
        <f>'Informazioni e valutazione'!$G23</f>
        <v>0</v>
      </c>
      <c r="F9" s="160">
        <f>'Informazioni e valutazione'!$H23</f>
        <v>0</v>
      </c>
      <c r="G9" s="153"/>
    </row>
    <row r="10" spans="2:7" customFormat="1" x14ac:dyDescent="0.4">
      <c r="B10" s="152"/>
      <c r="D10" s="12"/>
      <c r="G10" s="153"/>
    </row>
    <row r="11" spans="2:7" s="20" customFormat="1" x14ac:dyDescent="0.35">
      <c r="C11" s="13"/>
      <c r="D11" s="13"/>
      <c r="G11" s="13"/>
    </row>
    <row r="12" spans="2:7" x14ac:dyDescent="0.35">
      <c r="E12" s="161"/>
      <c r="F12" s="161"/>
    </row>
    <row r="13" spans="2:7" s="33" customFormat="1" ht="14.25" x14ac:dyDescent="0.35">
      <c r="B13" s="120" t="s">
        <v>18</v>
      </c>
      <c r="C13" s="120" t="s">
        <v>19</v>
      </c>
      <c r="D13" s="120" t="s">
        <v>20</v>
      </c>
      <c r="E13" s="120" t="s">
        <v>21</v>
      </c>
      <c r="F13" s="120" t="s">
        <v>235</v>
      </c>
      <c r="G13" s="120" t="s">
        <v>249</v>
      </c>
    </row>
    <row r="14" spans="2:7" x14ac:dyDescent="0.35">
      <c r="B14" s="185" t="s">
        <v>58</v>
      </c>
      <c r="C14" s="76" t="s">
        <v>26</v>
      </c>
      <c r="D14" s="182">
        <f>Minacce!$D7</f>
        <v>1</v>
      </c>
      <c r="E14" s="182" t="s">
        <v>68</v>
      </c>
      <c r="F14" s="182">
        <f>D14*MAX(E$9,F$9)</f>
        <v>0</v>
      </c>
      <c r="G14" s="121" t="str">
        <f t="shared" ref="G14:G50" si="0">IF($D14=0,"NA",IF($F14=12,"Alto",IF($F14&gt;4,"Medio","Basso")))</f>
        <v>Basso</v>
      </c>
    </row>
    <row r="15" spans="2:7" x14ac:dyDescent="0.35">
      <c r="B15" s="186"/>
      <c r="C15" s="76" t="s">
        <v>27</v>
      </c>
      <c r="D15" s="182">
        <f>Minacce!$D8</f>
        <v>1</v>
      </c>
      <c r="E15" s="182" t="s">
        <v>69</v>
      </c>
      <c r="F15" s="182">
        <f>D15*MAX(F$9)</f>
        <v>0</v>
      </c>
      <c r="G15" s="121" t="str">
        <f t="shared" si="0"/>
        <v>Basso</v>
      </c>
    </row>
    <row r="16" spans="2:7" ht="26.25" x14ac:dyDescent="0.35">
      <c r="B16" s="186"/>
      <c r="C16" s="76" t="s">
        <v>28</v>
      </c>
      <c r="D16" s="182">
        <f>Minacce!$D9</f>
        <v>1</v>
      </c>
      <c r="E16" s="182" t="s">
        <v>69</v>
      </c>
      <c r="F16" s="182">
        <f>D16*MAX(F$9)</f>
        <v>0</v>
      </c>
      <c r="G16" s="121" t="str">
        <f t="shared" si="0"/>
        <v>Basso</v>
      </c>
    </row>
    <row r="17" spans="2:7" ht="39.4" x14ac:dyDescent="0.35">
      <c r="B17" s="186"/>
      <c r="C17" s="76" t="s">
        <v>29</v>
      </c>
      <c r="D17" s="182">
        <f>Minacce!$D10</f>
        <v>1</v>
      </c>
      <c r="E17" s="182" t="s">
        <v>69</v>
      </c>
      <c r="F17" s="182">
        <f t="shared" ref="F17:F23" si="1">D17*MAX(F$9)</f>
        <v>0</v>
      </c>
      <c r="G17" s="121" t="str">
        <f t="shared" si="0"/>
        <v>Basso</v>
      </c>
    </row>
    <row r="18" spans="2:7" x14ac:dyDescent="0.35">
      <c r="B18" s="186"/>
      <c r="C18" s="76" t="s">
        <v>30</v>
      </c>
      <c r="D18" s="182">
        <f>Minacce!$D11</f>
        <v>1</v>
      </c>
      <c r="E18" s="182" t="s">
        <v>69</v>
      </c>
      <c r="F18" s="182">
        <f t="shared" si="1"/>
        <v>0</v>
      </c>
      <c r="G18" s="121" t="str">
        <f t="shared" si="0"/>
        <v>Basso</v>
      </c>
    </row>
    <row r="19" spans="2:7" ht="26.25" x14ac:dyDescent="0.35">
      <c r="B19" s="185" t="s">
        <v>81</v>
      </c>
      <c r="C19" s="76" t="s">
        <v>31</v>
      </c>
      <c r="D19" s="182">
        <f>Minacce!$D12</f>
        <v>1</v>
      </c>
      <c r="E19" s="182" t="s">
        <v>69</v>
      </c>
      <c r="F19" s="182">
        <f t="shared" si="1"/>
        <v>0</v>
      </c>
      <c r="G19" s="121" t="str">
        <f t="shared" si="0"/>
        <v>Basso</v>
      </c>
    </row>
    <row r="20" spans="2:7" x14ac:dyDescent="0.35">
      <c r="B20" s="186"/>
      <c r="C20" s="76" t="s">
        <v>32</v>
      </c>
      <c r="D20" s="182">
        <f>Minacce!$D13</f>
        <v>1</v>
      </c>
      <c r="E20" s="182" t="s">
        <v>69</v>
      </c>
      <c r="F20" s="182">
        <f t="shared" si="1"/>
        <v>0</v>
      </c>
      <c r="G20" s="121" t="str">
        <f t="shared" si="0"/>
        <v>Basso</v>
      </c>
    </row>
    <row r="21" spans="2:7" ht="26.25" x14ac:dyDescent="0.35">
      <c r="B21" s="186"/>
      <c r="C21" s="76" t="s">
        <v>161</v>
      </c>
      <c r="D21" s="182">
        <f>Minacce!$D14</f>
        <v>1</v>
      </c>
      <c r="E21" s="182" t="s">
        <v>69</v>
      </c>
      <c r="F21" s="182">
        <f t="shared" si="1"/>
        <v>0</v>
      </c>
      <c r="G21" s="121" t="str">
        <f t="shared" si="0"/>
        <v>Basso</v>
      </c>
    </row>
    <row r="22" spans="2:7" ht="26.25" x14ac:dyDescent="0.35">
      <c r="B22" s="188" t="s">
        <v>82</v>
      </c>
      <c r="C22" s="76" t="s">
        <v>162</v>
      </c>
      <c r="D22" s="182">
        <f>Minacce!$D15</f>
        <v>2</v>
      </c>
      <c r="E22" s="182" t="s">
        <v>69</v>
      </c>
      <c r="F22" s="182">
        <f t="shared" si="1"/>
        <v>0</v>
      </c>
      <c r="G22" s="121" t="str">
        <f t="shared" si="0"/>
        <v>Basso</v>
      </c>
    </row>
    <row r="23" spans="2:7" ht="26.25" x14ac:dyDescent="0.35">
      <c r="B23" s="189"/>
      <c r="C23" s="76" t="s">
        <v>34</v>
      </c>
      <c r="D23" s="182">
        <f>Minacce!$D16</f>
        <v>2</v>
      </c>
      <c r="E23" s="182" t="s">
        <v>69</v>
      </c>
      <c r="F23" s="182">
        <f t="shared" si="1"/>
        <v>0</v>
      </c>
      <c r="G23" s="121" t="str">
        <f t="shared" si="0"/>
        <v>Basso</v>
      </c>
    </row>
    <row r="24" spans="2:7" ht="26.25" x14ac:dyDescent="0.35">
      <c r="B24" s="189"/>
      <c r="C24" s="76" t="s">
        <v>163</v>
      </c>
      <c r="D24" s="182">
        <f>Minacce!$D17</f>
        <v>2</v>
      </c>
      <c r="E24" s="182" t="s">
        <v>70</v>
      </c>
      <c r="F24" s="182">
        <f>D24*MAX(D$9,E$9,F$9)</f>
        <v>0</v>
      </c>
      <c r="G24" s="121" t="str">
        <f t="shared" si="0"/>
        <v>Basso</v>
      </c>
    </row>
    <row r="25" spans="2:7" ht="26.25" x14ac:dyDescent="0.35">
      <c r="B25" s="189"/>
      <c r="C25" s="76" t="s">
        <v>36</v>
      </c>
      <c r="D25" s="182">
        <f>Minacce!$D18</f>
        <v>2</v>
      </c>
      <c r="E25" s="182" t="s">
        <v>68</v>
      </c>
      <c r="F25" s="182">
        <f>D25*MAX(E$9,F$9)</f>
        <v>0</v>
      </c>
      <c r="G25" s="121" t="str">
        <f t="shared" si="0"/>
        <v>Basso</v>
      </c>
    </row>
    <row r="26" spans="2:7" ht="39.4" x14ac:dyDescent="0.35">
      <c r="B26" s="189"/>
      <c r="C26" s="76" t="s">
        <v>164</v>
      </c>
      <c r="D26" s="182">
        <f>Minacce!$D19</f>
        <v>2</v>
      </c>
      <c r="E26" s="182" t="s">
        <v>69</v>
      </c>
      <c r="F26" s="182">
        <f t="shared" ref="F26:F27" si="2">D26*MAX(F$9)</f>
        <v>0</v>
      </c>
      <c r="G26" s="121" t="str">
        <f t="shared" si="0"/>
        <v>Basso</v>
      </c>
    </row>
    <row r="27" spans="2:7" ht="105" x14ac:dyDescent="0.35">
      <c r="B27" s="190"/>
      <c r="C27" s="76" t="s">
        <v>165</v>
      </c>
      <c r="D27" s="182">
        <f>Minacce!$D20</f>
        <v>2</v>
      </c>
      <c r="E27" s="182" t="s">
        <v>69</v>
      </c>
      <c r="F27" s="182">
        <f t="shared" si="2"/>
        <v>0</v>
      </c>
      <c r="G27" s="121" t="str">
        <f t="shared" si="0"/>
        <v>Basso</v>
      </c>
    </row>
    <row r="28" spans="2:7" x14ac:dyDescent="0.35">
      <c r="B28" s="157" t="s">
        <v>83</v>
      </c>
      <c r="C28" s="76" t="s">
        <v>38</v>
      </c>
      <c r="D28" s="182">
        <f>Minacce!$D21</f>
        <v>2</v>
      </c>
      <c r="E28" s="182" t="s">
        <v>68</v>
      </c>
      <c r="F28" s="182">
        <f>D28*MAX(E$9,F$9)</f>
        <v>0</v>
      </c>
      <c r="G28" s="121" t="str">
        <f t="shared" si="0"/>
        <v>Basso</v>
      </c>
    </row>
    <row r="29" spans="2:7" ht="26.25" x14ac:dyDescent="0.35">
      <c r="B29" s="188" t="s">
        <v>84</v>
      </c>
      <c r="C29" s="76" t="s">
        <v>39</v>
      </c>
      <c r="D29" s="182">
        <f>Minacce!$D22</f>
        <v>2</v>
      </c>
      <c r="E29" s="182" t="s">
        <v>71</v>
      </c>
      <c r="F29" s="182">
        <f>D29*MAX(D$9)</f>
        <v>0</v>
      </c>
      <c r="G29" s="121" t="str">
        <f t="shared" si="0"/>
        <v>Basso</v>
      </c>
    </row>
    <row r="30" spans="2:7" ht="26.25" x14ac:dyDescent="0.35">
      <c r="B30" s="189"/>
      <c r="C30" s="76" t="s">
        <v>130</v>
      </c>
      <c r="D30" s="182">
        <f>Minacce!$D23</f>
        <v>2</v>
      </c>
      <c r="E30" s="182" t="s">
        <v>71</v>
      </c>
      <c r="F30" s="182">
        <f>D30*MAX(D$9)</f>
        <v>0</v>
      </c>
      <c r="G30" s="121" t="str">
        <f t="shared" si="0"/>
        <v>Basso</v>
      </c>
    </row>
    <row r="31" spans="2:7" ht="26.25" x14ac:dyDescent="0.35">
      <c r="B31" s="189"/>
      <c r="C31" s="76" t="s">
        <v>40</v>
      </c>
      <c r="D31" s="182">
        <f>Minacce!$D24</f>
        <v>2</v>
      </c>
      <c r="E31" s="182" t="s">
        <v>72</v>
      </c>
      <c r="F31" s="182">
        <f>D31*MAX(D$9,F$9)</f>
        <v>0</v>
      </c>
      <c r="G31" s="121" t="str">
        <f t="shared" si="0"/>
        <v>Basso</v>
      </c>
    </row>
    <row r="32" spans="2:7" ht="39.4" x14ac:dyDescent="0.35">
      <c r="B32" s="189"/>
      <c r="C32" s="76" t="s">
        <v>41</v>
      </c>
      <c r="D32" s="182">
        <f>Minacce!$D25</f>
        <v>2</v>
      </c>
      <c r="E32" s="182" t="s">
        <v>71</v>
      </c>
      <c r="F32" s="182">
        <f t="shared" ref="F32:F33" si="3">D32*MAX(D$9)</f>
        <v>0</v>
      </c>
      <c r="G32" s="121" t="str">
        <f t="shared" si="0"/>
        <v>Basso</v>
      </c>
    </row>
    <row r="33" spans="2:7" ht="39.4" x14ac:dyDescent="0.35">
      <c r="B33" s="189"/>
      <c r="C33" s="76" t="s">
        <v>131</v>
      </c>
      <c r="D33" s="182">
        <f>Minacce!$D26</f>
        <v>2</v>
      </c>
      <c r="E33" s="182" t="s">
        <v>71</v>
      </c>
      <c r="F33" s="182">
        <f t="shared" si="3"/>
        <v>0</v>
      </c>
      <c r="G33" s="121" t="str">
        <f t="shared" si="0"/>
        <v>Basso</v>
      </c>
    </row>
    <row r="34" spans="2:7" ht="26.25" x14ac:dyDescent="0.35">
      <c r="B34" s="190"/>
      <c r="C34" s="76" t="s">
        <v>42</v>
      </c>
      <c r="D34" s="182">
        <f>Minacce!$D27</f>
        <v>2</v>
      </c>
      <c r="E34" s="182" t="s">
        <v>70</v>
      </c>
      <c r="F34" s="182">
        <f>D34*MAX(D$9,E$9,F$9)</f>
        <v>0</v>
      </c>
      <c r="G34" s="121" t="str">
        <f t="shared" si="0"/>
        <v>Basso</v>
      </c>
    </row>
    <row r="35" spans="2:7" ht="26.25" x14ac:dyDescent="0.35">
      <c r="B35" s="188" t="s">
        <v>85</v>
      </c>
      <c r="C35" s="76" t="s">
        <v>43</v>
      </c>
      <c r="D35" s="182">
        <f>Minacce!$D28</f>
        <v>2</v>
      </c>
      <c r="E35" s="182" t="s">
        <v>68</v>
      </c>
      <c r="F35" s="182">
        <f>D35*MAX(E$9,F$9)</f>
        <v>0</v>
      </c>
      <c r="G35" s="121" t="str">
        <f t="shared" si="0"/>
        <v>Basso</v>
      </c>
    </row>
    <row r="36" spans="2:7" ht="39.4" x14ac:dyDescent="0.35">
      <c r="B36" s="189"/>
      <c r="C36" s="76" t="s">
        <v>90</v>
      </c>
      <c r="D36" s="182">
        <f>Minacce!$D29</f>
        <v>2</v>
      </c>
      <c r="E36" s="182" t="s">
        <v>70</v>
      </c>
      <c r="F36" s="182">
        <f t="shared" ref="F36:F38" si="4">D36*MAX(D$9,E$9,F$9)</f>
        <v>0</v>
      </c>
      <c r="G36" s="121" t="str">
        <f t="shared" si="0"/>
        <v>Basso</v>
      </c>
    </row>
    <row r="37" spans="2:7" ht="26.25" x14ac:dyDescent="0.35">
      <c r="B37" s="189"/>
      <c r="C37" s="76" t="s">
        <v>91</v>
      </c>
      <c r="D37" s="182">
        <f>Minacce!$D30</f>
        <v>2</v>
      </c>
      <c r="E37" s="182" t="s">
        <v>70</v>
      </c>
      <c r="F37" s="182">
        <f t="shared" si="4"/>
        <v>0</v>
      </c>
      <c r="G37" s="121" t="str">
        <f t="shared" si="0"/>
        <v>Basso</v>
      </c>
    </row>
    <row r="38" spans="2:7" ht="39.4" x14ac:dyDescent="0.35">
      <c r="B38" s="189"/>
      <c r="C38" s="76" t="s">
        <v>92</v>
      </c>
      <c r="D38" s="182">
        <f>Minacce!$D31</f>
        <v>3</v>
      </c>
      <c r="E38" s="182" t="s">
        <v>70</v>
      </c>
      <c r="F38" s="182">
        <f t="shared" si="4"/>
        <v>0</v>
      </c>
      <c r="G38" s="121" t="str">
        <f t="shared" si="0"/>
        <v>Basso</v>
      </c>
    </row>
    <row r="39" spans="2:7" ht="26.25" x14ac:dyDescent="0.35">
      <c r="B39" s="190"/>
      <c r="C39" s="76" t="s">
        <v>44</v>
      </c>
      <c r="D39" s="182">
        <f>Minacce!$D32</f>
        <v>2</v>
      </c>
      <c r="E39" s="182" t="s">
        <v>68</v>
      </c>
      <c r="F39" s="182">
        <f>D39*MAX(E$9,F$9)</f>
        <v>0</v>
      </c>
      <c r="G39" s="121" t="str">
        <f t="shared" si="0"/>
        <v>Basso</v>
      </c>
    </row>
    <row r="40" spans="2:7" ht="26.25" x14ac:dyDescent="0.35">
      <c r="B40" s="191" t="s">
        <v>86</v>
      </c>
      <c r="C40" s="76" t="s">
        <v>45</v>
      </c>
      <c r="D40" s="182">
        <f>Minacce!$D33</f>
        <v>2</v>
      </c>
      <c r="E40" s="182" t="s">
        <v>70</v>
      </c>
      <c r="F40" s="182">
        <f t="shared" ref="F40:F44" si="5">D40*MAX(D$9,E$9,F$9)</f>
        <v>0</v>
      </c>
      <c r="G40" s="121" t="str">
        <f t="shared" si="0"/>
        <v>Basso</v>
      </c>
    </row>
    <row r="41" spans="2:7" ht="26.25" x14ac:dyDescent="0.35">
      <c r="B41" s="192"/>
      <c r="C41" s="76" t="s">
        <v>46</v>
      </c>
      <c r="D41" s="182">
        <f>Minacce!$D34</f>
        <v>2</v>
      </c>
      <c r="E41" s="182" t="s">
        <v>70</v>
      </c>
      <c r="F41" s="182">
        <f t="shared" si="5"/>
        <v>0</v>
      </c>
      <c r="G41" s="121" t="str">
        <f t="shared" si="0"/>
        <v>Basso</v>
      </c>
    </row>
    <row r="42" spans="2:7" ht="26.25" x14ac:dyDescent="0.35">
      <c r="B42" s="192"/>
      <c r="C42" s="76" t="s">
        <v>166</v>
      </c>
      <c r="D42" s="182">
        <f>Minacce!$D35</f>
        <v>3</v>
      </c>
      <c r="E42" s="182" t="s">
        <v>70</v>
      </c>
      <c r="F42" s="182">
        <f t="shared" si="5"/>
        <v>0</v>
      </c>
      <c r="G42" s="121" t="str">
        <f t="shared" si="0"/>
        <v>Basso</v>
      </c>
    </row>
    <row r="43" spans="2:7" ht="39.4" x14ac:dyDescent="0.35">
      <c r="B43" s="192"/>
      <c r="C43" s="76" t="s">
        <v>167</v>
      </c>
      <c r="D43" s="182">
        <f>Minacce!$D36</f>
        <v>3</v>
      </c>
      <c r="E43" s="182" t="s">
        <v>70</v>
      </c>
      <c r="F43" s="182">
        <f t="shared" si="5"/>
        <v>0</v>
      </c>
      <c r="G43" s="121" t="str">
        <f t="shared" si="0"/>
        <v>Basso</v>
      </c>
    </row>
    <row r="44" spans="2:7" ht="39.4" x14ac:dyDescent="0.35">
      <c r="B44" s="192"/>
      <c r="C44" s="76" t="s">
        <v>168</v>
      </c>
      <c r="D44" s="182">
        <f>Minacce!$D37</f>
        <v>2</v>
      </c>
      <c r="E44" s="182" t="s">
        <v>70</v>
      </c>
      <c r="F44" s="182">
        <f t="shared" si="5"/>
        <v>0</v>
      </c>
      <c r="G44" s="121" t="str">
        <f t="shared" si="0"/>
        <v>Basso</v>
      </c>
    </row>
    <row r="45" spans="2:7" ht="39.4" x14ac:dyDescent="0.35">
      <c r="B45" s="193"/>
      <c r="C45" s="76" t="s">
        <v>138</v>
      </c>
      <c r="D45" s="182">
        <f>Minacce!$D38</f>
        <v>2</v>
      </c>
      <c r="E45" s="182" t="s">
        <v>139</v>
      </c>
      <c r="F45" s="182">
        <f>D45*MAX(D$9,E$9)</f>
        <v>0</v>
      </c>
      <c r="G45" s="121" t="str">
        <f t="shared" si="0"/>
        <v>Basso</v>
      </c>
    </row>
    <row r="46" spans="2:7" x14ac:dyDescent="0.35">
      <c r="B46" s="185" t="s">
        <v>87</v>
      </c>
      <c r="C46" s="76" t="s">
        <v>48</v>
      </c>
      <c r="D46" s="182">
        <f>Minacce!$D39</f>
        <v>2</v>
      </c>
      <c r="E46" s="182" t="s">
        <v>70</v>
      </c>
      <c r="F46" s="182">
        <f t="shared" ref="F46:F47" si="6">D46*MAX(D$9,E$9,F$9)</f>
        <v>0</v>
      </c>
      <c r="G46" s="121" t="str">
        <f t="shared" si="0"/>
        <v>Basso</v>
      </c>
    </row>
    <row r="47" spans="2:7" ht="39.4" x14ac:dyDescent="0.35">
      <c r="B47" s="186"/>
      <c r="C47" s="76" t="s">
        <v>169</v>
      </c>
      <c r="D47" s="182">
        <f>Minacce!$D40</f>
        <v>2</v>
      </c>
      <c r="E47" s="182" t="s">
        <v>70</v>
      </c>
      <c r="F47" s="182">
        <f t="shared" si="6"/>
        <v>0</v>
      </c>
      <c r="G47" s="121" t="str">
        <f t="shared" si="0"/>
        <v>Basso</v>
      </c>
    </row>
    <row r="48" spans="2:7" ht="26.25" x14ac:dyDescent="0.35">
      <c r="B48" s="186"/>
      <c r="C48" s="76" t="s">
        <v>50</v>
      </c>
      <c r="D48" s="182">
        <f>Minacce!$D41</f>
        <v>2</v>
      </c>
      <c r="E48" s="182" t="s">
        <v>68</v>
      </c>
      <c r="F48" s="182">
        <f>D48*MAX(E$9,F$9)</f>
        <v>0</v>
      </c>
      <c r="G48" s="121" t="str">
        <f t="shared" si="0"/>
        <v>Basso</v>
      </c>
    </row>
    <row r="49" spans="2:7" ht="26.25" x14ac:dyDescent="0.35">
      <c r="B49" s="186"/>
      <c r="C49" s="76" t="s">
        <v>51</v>
      </c>
      <c r="D49" s="182">
        <f>Minacce!$D42</f>
        <v>2</v>
      </c>
      <c r="E49" s="182" t="s">
        <v>70</v>
      </c>
      <c r="F49" s="182">
        <f t="shared" ref="F49:F50" si="7">D49*MAX(D$9,E$9,F$9)</f>
        <v>0</v>
      </c>
      <c r="G49" s="121" t="str">
        <f t="shared" si="0"/>
        <v>Basso</v>
      </c>
    </row>
    <row r="50" spans="2:7" x14ac:dyDescent="0.35">
      <c r="B50" s="186"/>
      <c r="C50" s="76" t="s">
        <v>52</v>
      </c>
      <c r="D50" s="182">
        <f>Minacce!$D43</f>
        <v>2</v>
      </c>
      <c r="E50" s="182" t="s">
        <v>70</v>
      </c>
      <c r="F50" s="182">
        <f t="shared" si="7"/>
        <v>0</v>
      </c>
      <c r="G50" s="121" t="str">
        <f t="shared" si="0"/>
        <v>Basso</v>
      </c>
    </row>
  </sheetData>
  <mergeCells count="8">
    <mergeCell ref="B40:B45"/>
    <mergeCell ref="B46:B50"/>
    <mergeCell ref="D7:F7"/>
    <mergeCell ref="B14:B18"/>
    <mergeCell ref="B19:B21"/>
    <mergeCell ref="B22:B27"/>
    <mergeCell ref="B29:B34"/>
    <mergeCell ref="B35:B39"/>
  </mergeCells>
  <conditionalFormatting sqref="G14:G50">
    <cfRule type="cellIs" dxfId="1423" priority="1" operator="equal">
      <formula>"Alto"</formula>
    </cfRule>
    <cfRule type="cellIs" dxfId="1422" priority="2" operator="equal">
      <formula>"Medio"</formula>
    </cfRule>
    <cfRule type="cellIs" dxfId="1421" priority="3" operator="equal">
      <formula>"Basso"</formula>
    </cfRule>
  </conditionalFormatting>
  <pageMargins left="0.55118110236220474" right="0.51181102362204722" top="0.98425196850393704" bottom="0.98425196850393704" header="0.51181102362204722" footer="0.51181102362204722"/>
  <pageSetup paperSize="9" scale="91"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7"/>
  <sheetViews>
    <sheetView topLeftCell="A64" zoomScaleNormal="100" workbookViewId="0">
      <selection activeCell="E68" sqref="E68"/>
    </sheetView>
  </sheetViews>
  <sheetFormatPr defaultColWidth="8.86328125" defaultRowHeight="13.15" x14ac:dyDescent="0.4"/>
  <cols>
    <col min="1" max="1" width="4.1328125" style="15" customWidth="1"/>
    <col min="2" max="2" width="38.86328125" style="15" customWidth="1"/>
    <col min="3" max="3" width="11.1328125" style="15" customWidth="1"/>
    <col min="4" max="4" width="49.3984375" style="15" customWidth="1"/>
    <col min="5" max="5" width="29.73046875" style="15" customWidth="1"/>
    <col min="6" max="6" width="39.73046875" style="179" customWidth="1"/>
    <col min="7" max="16384" width="8.86328125" style="15"/>
  </cols>
  <sheetData>
    <row r="2" spans="2:6" ht="18" x14ac:dyDescent="0.55000000000000004">
      <c r="C2" s="79" t="s">
        <v>59</v>
      </c>
      <c r="D2" s="80"/>
      <c r="E2" s="80"/>
    </row>
    <row r="3" spans="2:6" s="20" customFormat="1" x14ac:dyDescent="0.35">
      <c r="B3" s="20" t="s">
        <v>60</v>
      </c>
      <c r="C3" s="13"/>
      <c r="D3" s="13"/>
      <c r="E3" s="13"/>
      <c r="F3" s="180"/>
    </row>
    <row r="4" spans="2:6" s="20" customFormat="1" x14ac:dyDescent="0.35">
      <c r="B4" s="20" t="s">
        <v>183</v>
      </c>
      <c r="C4" s="13"/>
      <c r="D4" s="13"/>
      <c r="E4" s="13"/>
      <c r="F4" s="180"/>
    </row>
    <row r="5" spans="2:6" s="20" customFormat="1" x14ac:dyDescent="0.35">
      <c r="B5" s="20" t="s">
        <v>248</v>
      </c>
      <c r="C5" s="13"/>
      <c r="D5" s="13"/>
      <c r="E5" s="13"/>
      <c r="F5" s="180"/>
    </row>
    <row r="7" spans="2:6" ht="28.5" x14ac:dyDescent="0.4">
      <c r="B7" s="126" t="s">
        <v>64</v>
      </c>
      <c r="C7" s="126" t="s">
        <v>73</v>
      </c>
      <c r="D7" s="126" t="s">
        <v>9</v>
      </c>
      <c r="E7" s="183"/>
    </row>
    <row r="8" spans="2:6" ht="23.25" x14ac:dyDescent="0.4">
      <c r="B8" s="127" t="s">
        <v>184</v>
      </c>
      <c r="C8" s="156">
        <v>4</v>
      </c>
      <c r="D8" s="128"/>
      <c r="E8" s="183"/>
    </row>
    <row r="9" spans="2:6" ht="26.25" x14ac:dyDescent="0.4">
      <c r="B9" s="127" t="s">
        <v>185</v>
      </c>
      <c r="C9" s="156">
        <v>4</v>
      </c>
      <c r="D9" s="128" t="s">
        <v>240</v>
      </c>
      <c r="E9" s="183"/>
    </row>
    <row r="10" spans="2:6" ht="23.25" x14ac:dyDescent="0.4">
      <c r="B10" s="127" t="s">
        <v>186</v>
      </c>
      <c r="C10" s="156">
        <v>4</v>
      </c>
      <c r="D10" s="128" t="s">
        <v>177</v>
      </c>
      <c r="E10" s="183"/>
    </row>
    <row r="11" spans="2:6" x14ac:dyDescent="0.4">
      <c r="B11" s="45" t="s">
        <v>747</v>
      </c>
      <c r="C11" s="156" t="s">
        <v>236</v>
      </c>
      <c r="D11" s="132"/>
      <c r="E11" s="184"/>
      <c r="F11" s="181"/>
    </row>
    <row r="12" spans="2:6" x14ac:dyDescent="0.4">
      <c r="B12" s="127" t="s">
        <v>187</v>
      </c>
      <c r="C12" s="156">
        <v>4</v>
      </c>
      <c r="D12" s="128"/>
      <c r="E12" s="183"/>
    </row>
    <row r="13" spans="2:6" x14ac:dyDescent="0.4">
      <c r="B13" s="45" t="s">
        <v>721</v>
      </c>
      <c r="C13" s="156">
        <v>4</v>
      </c>
      <c r="D13" s="132"/>
      <c r="E13" s="184"/>
      <c r="F13" s="181"/>
    </row>
    <row r="14" spans="2:6" x14ac:dyDescent="0.4">
      <c r="B14" s="127" t="s">
        <v>188</v>
      </c>
      <c r="C14" s="156">
        <v>4</v>
      </c>
      <c r="D14" s="128" t="s">
        <v>773</v>
      </c>
      <c r="E14" s="183"/>
    </row>
    <row r="15" spans="2:6" ht="23.25" x14ac:dyDescent="0.4">
      <c r="B15" s="127" t="s">
        <v>189</v>
      </c>
      <c r="C15" s="156">
        <v>4</v>
      </c>
      <c r="D15" s="128"/>
      <c r="E15" s="183"/>
    </row>
    <row r="16" spans="2:6" x14ac:dyDescent="0.4">
      <c r="B16" s="127" t="s">
        <v>190</v>
      </c>
      <c r="C16" s="156">
        <v>4</v>
      </c>
      <c r="D16" s="128"/>
      <c r="E16" s="183"/>
    </row>
    <row r="17" spans="2:5" ht="196.9" x14ac:dyDescent="0.4">
      <c r="B17" s="127" t="s">
        <v>191</v>
      </c>
      <c r="C17" s="156">
        <v>4</v>
      </c>
      <c r="D17" s="128" t="s">
        <v>720</v>
      </c>
      <c r="E17" s="183"/>
    </row>
    <row r="18" spans="2:5" ht="105" x14ac:dyDescent="0.4">
      <c r="B18" s="127" t="s">
        <v>770</v>
      </c>
      <c r="C18" s="156">
        <v>4</v>
      </c>
      <c r="D18" s="128" t="s">
        <v>772</v>
      </c>
      <c r="E18" s="183"/>
    </row>
    <row r="19" spans="2:5" ht="52.5" x14ac:dyDescent="0.4">
      <c r="B19" s="127" t="s">
        <v>725</v>
      </c>
      <c r="C19" s="156">
        <v>4</v>
      </c>
      <c r="D19" s="128" t="s">
        <v>771</v>
      </c>
      <c r="E19" s="183"/>
    </row>
    <row r="20" spans="2:5" ht="52.5" x14ac:dyDescent="0.4">
      <c r="B20" s="127" t="s">
        <v>192</v>
      </c>
      <c r="C20" s="156">
        <v>4</v>
      </c>
      <c r="D20" s="128" t="s">
        <v>222</v>
      </c>
      <c r="E20" s="183"/>
    </row>
    <row r="21" spans="2:5" ht="52.5" x14ac:dyDescent="0.4">
      <c r="B21" s="127" t="s">
        <v>193</v>
      </c>
      <c r="C21" s="156">
        <v>4</v>
      </c>
      <c r="D21" s="128" t="s">
        <v>244</v>
      </c>
      <c r="E21" s="183"/>
    </row>
    <row r="22" spans="2:5" ht="105" x14ac:dyDescent="0.4">
      <c r="B22" s="127" t="s">
        <v>194</v>
      </c>
      <c r="C22" s="156">
        <v>4</v>
      </c>
      <c r="D22" s="128" t="s">
        <v>242</v>
      </c>
      <c r="E22" s="183"/>
    </row>
    <row r="23" spans="2:5" ht="78.75" x14ac:dyDescent="0.4">
      <c r="B23" s="127" t="s">
        <v>195</v>
      </c>
      <c r="C23" s="156">
        <v>4</v>
      </c>
      <c r="D23" s="128" t="s">
        <v>243</v>
      </c>
      <c r="E23" s="183"/>
    </row>
    <row r="24" spans="2:5" ht="23.25" x14ac:dyDescent="0.4">
      <c r="B24" s="127" t="s">
        <v>196</v>
      </c>
      <c r="C24" s="156">
        <v>4</v>
      </c>
      <c r="D24" s="128"/>
      <c r="E24" s="183"/>
    </row>
    <row r="25" spans="2:5" ht="23.25" x14ac:dyDescent="0.4">
      <c r="B25" s="127" t="s">
        <v>197</v>
      </c>
      <c r="C25" s="156">
        <v>4</v>
      </c>
      <c r="D25" s="128"/>
      <c r="E25" s="183"/>
    </row>
    <row r="26" spans="2:5" ht="39.4" x14ac:dyDescent="0.4">
      <c r="B26" s="127" t="s">
        <v>198</v>
      </c>
      <c r="C26" s="156">
        <v>4</v>
      </c>
      <c r="D26" s="128" t="s">
        <v>175</v>
      </c>
      <c r="E26" s="183"/>
    </row>
    <row r="27" spans="2:5" x14ac:dyDescent="0.4">
      <c r="B27" s="127" t="s">
        <v>199</v>
      </c>
      <c r="C27" s="156">
        <v>4</v>
      </c>
      <c r="D27" s="128"/>
      <c r="E27" s="183"/>
    </row>
    <row r="28" spans="2:5" x14ac:dyDescent="0.4">
      <c r="B28" s="127" t="s">
        <v>200</v>
      </c>
      <c r="C28" s="156">
        <v>4</v>
      </c>
      <c r="D28" s="128" t="s">
        <v>176</v>
      </c>
      <c r="E28" s="183"/>
    </row>
    <row r="29" spans="2:5" ht="23.25" x14ac:dyDescent="0.4">
      <c r="B29" s="127" t="s">
        <v>201</v>
      </c>
      <c r="C29" s="156">
        <v>4</v>
      </c>
      <c r="D29" s="128" t="s">
        <v>241</v>
      </c>
      <c r="E29" s="183"/>
    </row>
    <row r="30" spans="2:5" ht="26.25" x14ac:dyDescent="0.4">
      <c r="B30" s="127" t="s">
        <v>202</v>
      </c>
      <c r="C30" s="156">
        <v>4</v>
      </c>
      <c r="D30" s="128" t="s">
        <v>237</v>
      </c>
      <c r="E30" s="183"/>
    </row>
    <row r="31" spans="2:5" x14ac:dyDescent="0.4">
      <c r="B31" s="127" t="s">
        <v>203</v>
      </c>
      <c r="C31" s="156">
        <v>4</v>
      </c>
      <c r="D31" s="128"/>
      <c r="E31" s="183"/>
    </row>
    <row r="32" spans="2:5" ht="39.4" x14ac:dyDescent="0.4">
      <c r="B32" s="127" t="s">
        <v>204</v>
      </c>
      <c r="C32" s="156">
        <v>4</v>
      </c>
      <c r="D32" s="128" t="s">
        <v>238</v>
      </c>
      <c r="E32" s="183"/>
    </row>
    <row r="33" spans="2:6" ht="23.25" x14ac:dyDescent="0.4">
      <c r="B33" s="127" t="s">
        <v>205</v>
      </c>
      <c r="C33" s="156">
        <v>4</v>
      </c>
      <c r="D33" s="128"/>
      <c r="E33" s="183"/>
    </row>
    <row r="34" spans="2:6" x14ac:dyDescent="0.4">
      <c r="B34" s="127" t="s">
        <v>206</v>
      </c>
      <c r="C34" s="156">
        <v>4</v>
      </c>
      <c r="D34" s="128"/>
      <c r="E34" s="183"/>
    </row>
    <row r="35" spans="2:6" x14ac:dyDescent="0.4">
      <c r="B35" s="127" t="s">
        <v>207</v>
      </c>
      <c r="C35" s="156">
        <v>4</v>
      </c>
      <c r="D35" s="128"/>
      <c r="E35" s="183"/>
    </row>
    <row r="36" spans="2:6" x14ac:dyDescent="0.4">
      <c r="B36" s="127" t="s">
        <v>208</v>
      </c>
      <c r="C36" s="156">
        <v>4</v>
      </c>
      <c r="D36" s="128"/>
      <c r="E36" s="183"/>
    </row>
    <row r="37" spans="2:6" ht="23.25" x14ac:dyDescent="0.4">
      <c r="B37" s="127" t="s">
        <v>727</v>
      </c>
      <c r="C37" s="156">
        <v>4</v>
      </c>
      <c r="D37" s="128" t="s">
        <v>726</v>
      </c>
      <c r="E37" s="183"/>
    </row>
    <row r="38" spans="2:6" ht="65.650000000000006" x14ac:dyDescent="0.4">
      <c r="B38" s="127" t="s">
        <v>756</v>
      </c>
      <c r="C38" s="156">
        <v>4</v>
      </c>
      <c r="D38" s="128" t="s">
        <v>757</v>
      </c>
      <c r="E38" s="183"/>
    </row>
    <row r="39" spans="2:6" x14ac:dyDescent="0.4">
      <c r="B39" s="127" t="s">
        <v>209</v>
      </c>
      <c r="C39" s="156">
        <v>4</v>
      </c>
      <c r="D39" s="128" t="s">
        <v>178</v>
      </c>
      <c r="E39" s="183"/>
    </row>
    <row r="40" spans="2:6" x14ac:dyDescent="0.4">
      <c r="B40" s="127" t="s">
        <v>210</v>
      </c>
      <c r="C40" s="156">
        <v>4</v>
      </c>
      <c r="D40" s="128" t="s">
        <v>179</v>
      </c>
      <c r="E40" s="183"/>
    </row>
    <row r="41" spans="2:6" ht="69.75" x14ac:dyDescent="0.4">
      <c r="B41" s="127" t="s">
        <v>728</v>
      </c>
      <c r="C41" s="156">
        <v>4</v>
      </c>
      <c r="D41" s="128"/>
      <c r="E41" s="183"/>
    </row>
    <row r="42" spans="2:6" ht="69.75" x14ac:dyDescent="0.4">
      <c r="B42" s="45" t="s">
        <v>733</v>
      </c>
      <c r="C42" s="156">
        <v>4</v>
      </c>
      <c r="D42" s="132"/>
      <c r="E42" s="184"/>
      <c r="F42" s="181"/>
    </row>
    <row r="43" spans="2:6" ht="81.400000000000006" x14ac:dyDescent="0.4">
      <c r="B43" s="45" t="s">
        <v>732</v>
      </c>
      <c r="C43" s="156">
        <v>4</v>
      </c>
      <c r="D43" s="132" t="s">
        <v>731</v>
      </c>
      <c r="E43" s="184"/>
      <c r="F43" s="181"/>
    </row>
    <row r="44" spans="2:6" ht="104.65" x14ac:dyDescent="0.4">
      <c r="B44" s="45" t="s">
        <v>762</v>
      </c>
      <c r="C44" s="156" t="s">
        <v>236</v>
      </c>
      <c r="D44" s="132" t="s">
        <v>763</v>
      </c>
      <c r="E44" s="184"/>
      <c r="F44" s="181"/>
    </row>
    <row r="45" spans="2:6" ht="93" x14ac:dyDescent="0.4">
      <c r="B45" s="45" t="s">
        <v>734</v>
      </c>
      <c r="C45" s="156" t="s">
        <v>236</v>
      </c>
      <c r="D45" s="132" t="s">
        <v>735</v>
      </c>
      <c r="E45" s="184"/>
      <c r="F45" s="181"/>
    </row>
    <row r="46" spans="2:6" x14ac:dyDescent="0.4">
      <c r="B46" s="127" t="s">
        <v>211</v>
      </c>
      <c r="C46" s="156">
        <v>4</v>
      </c>
      <c r="D46" s="128"/>
      <c r="E46" s="183"/>
    </row>
    <row r="47" spans="2:6" ht="23.25" x14ac:dyDescent="0.4">
      <c r="B47" s="127" t="s">
        <v>212</v>
      </c>
      <c r="C47" s="156">
        <v>4</v>
      </c>
      <c r="D47" s="128"/>
      <c r="E47" s="183"/>
    </row>
    <row r="48" spans="2:6" ht="52.5" x14ac:dyDescent="0.4">
      <c r="B48" s="127" t="s">
        <v>213</v>
      </c>
      <c r="C48" s="156">
        <v>4</v>
      </c>
      <c r="D48" s="128" t="s">
        <v>239</v>
      </c>
      <c r="E48" s="183"/>
    </row>
    <row r="49" spans="2:6" ht="23.25" x14ac:dyDescent="0.4">
      <c r="B49" s="127" t="s">
        <v>214</v>
      </c>
      <c r="C49" s="156">
        <v>4</v>
      </c>
      <c r="D49" s="128"/>
      <c r="E49" s="183"/>
    </row>
    <row r="50" spans="2:6" x14ac:dyDescent="0.4">
      <c r="B50" s="127" t="s">
        <v>215</v>
      </c>
      <c r="C50" s="156">
        <v>1</v>
      </c>
      <c r="D50" s="128"/>
      <c r="E50" s="183"/>
    </row>
    <row r="51" spans="2:6" x14ac:dyDescent="0.4">
      <c r="B51" s="127" t="s">
        <v>216</v>
      </c>
      <c r="C51" s="156">
        <v>4</v>
      </c>
      <c r="D51" s="128"/>
      <c r="E51" s="183"/>
    </row>
    <row r="52" spans="2:6" ht="46.5" x14ac:dyDescent="0.4">
      <c r="B52" s="45" t="s">
        <v>736</v>
      </c>
      <c r="C52" s="156">
        <v>4</v>
      </c>
      <c r="D52" s="132" t="s">
        <v>737</v>
      </c>
      <c r="E52" s="184"/>
      <c r="F52" s="181"/>
    </row>
    <row r="53" spans="2:6" ht="23.25" x14ac:dyDescent="0.4">
      <c r="B53" s="45" t="s">
        <v>764</v>
      </c>
      <c r="C53" s="156">
        <v>4</v>
      </c>
      <c r="D53" s="132" t="s">
        <v>765</v>
      </c>
      <c r="E53" s="184"/>
      <c r="F53" s="181"/>
    </row>
    <row r="54" spans="2:6" ht="65.650000000000006" x14ac:dyDescent="0.4">
      <c r="B54" s="127" t="s">
        <v>217</v>
      </c>
      <c r="C54" s="156">
        <v>4</v>
      </c>
      <c r="D54" s="128" t="s">
        <v>738</v>
      </c>
      <c r="E54" s="183"/>
    </row>
    <row r="55" spans="2:6" ht="23.25" x14ac:dyDescent="0.4">
      <c r="B55" s="127" t="s">
        <v>218</v>
      </c>
      <c r="C55" s="156">
        <v>4</v>
      </c>
      <c r="D55" s="128" t="s">
        <v>180</v>
      </c>
      <c r="E55" s="183"/>
    </row>
    <row r="56" spans="2:6" ht="23.25" x14ac:dyDescent="0.4">
      <c r="B56" s="45" t="s">
        <v>739</v>
      </c>
      <c r="C56" s="156">
        <v>4</v>
      </c>
      <c r="D56" s="132" t="s">
        <v>220</v>
      </c>
      <c r="E56" s="184"/>
      <c r="F56" s="181"/>
    </row>
    <row r="57" spans="2:6" ht="23.25" x14ac:dyDescent="0.4">
      <c r="B57" s="45" t="s">
        <v>740</v>
      </c>
      <c r="C57" s="156">
        <v>4</v>
      </c>
      <c r="D57" s="132" t="s">
        <v>741</v>
      </c>
      <c r="E57" s="184"/>
      <c r="F57" s="181"/>
    </row>
    <row r="58" spans="2:6" ht="58.15" x14ac:dyDescent="0.4">
      <c r="B58" s="45" t="s">
        <v>743</v>
      </c>
      <c r="C58" s="156">
        <v>4</v>
      </c>
      <c r="D58" s="132" t="s">
        <v>744</v>
      </c>
      <c r="E58" s="184"/>
      <c r="F58" s="181"/>
    </row>
    <row r="59" spans="2:6" ht="81.400000000000006" x14ac:dyDescent="0.4">
      <c r="B59" s="45" t="s">
        <v>748</v>
      </c>
      <c r="C59" s="156">
        <v>4</v>
      </c>
      <c r="D59" s="132" t="s">
        <v>221</v>
      </c>
      <c r="E59" s="184"/>
      <c r="F59" s="181"/>
    </row>
    <row r="60" spans="2:6" ht="46.5" x14ac:dyDescent="0.4">
      <c r="B60" s="45" t="s">
        <v>746</v>
      </c>
      <c r="C60" s="156">
        <v>4</v>
      </c>
      <c r="D60" s="132" t="s">
        <v>745</v>
      </c>
      <c r="E60" s="184"/>
      <c r="F60" s="181"/>
    </row>
    <row r="61" spans="2:6" ht="34.9" x14ac:dyDescent="0.4">
      <c r="B61" s="45" t="s">
        <v>749</v>
      </c>
      <c r="C61" s="156">
        <v>4</v>
      </c>
      <c r="D61" s="132" t="s">
        <v>752</v>
      </c>
      <c r="E61" s="184"/>
      <c r="F61" s="181"/>
    </row>
    <row r="62" spans="2:6" ht="46.5" x14ac:dyDescent="0.4">
      <c r="B62" s="45" t="s">
        <v>751</v>
      </c>
      <c r="C62" s="156">
        <v>4</v>
      </c>
      <c r="D62" s="132" t="s">
        <v>750</v>
      </c>
      <c r="E62" s="184"/>
      <c r="F62" s="181"/>
    </row>
    <row r="63" spans="2:6" ht="58.15" x14ac:dyDescent="0.4">
      <c r="B63" s="45" t="s">
        <v>754</v>
      </c>
      <c r="C63" s="156">
        <v>4</v>
      </c>
      <c r="D63" s="132" t="s">
        <v>753</v>
      </c>
      <c r="E63" s="184"/>
      <c r="F63" s="181"/>
    </row>
    <row r="64" spans="2:6" ht="46.5" x14ac:dyDescent="0.4">
      <c r="B64" s="45" t="s">
        <v>758</v>
      </c>
      <c r="C64" s="156">
        <v>4</v>
      </c>
      <c r="D64" s="132" t="s">
        <v>759</v>
      </c>
      <c r="E64" s="184"/>
      <c r="F64" s="181"/>
    </row>
    <row r="65" spans="2:6" ht="81.400000000000006" x14ac:dyDescent="0.4">
      <c r="B65" s="45" t="s">
        <v>761</v>
      </c>
      <c r="C65" s="156">
        <v>4</v>
      </c>
      <c r="D65" s="132" t="s">
        <v>760</v>
      </c>
      <c r="E65" s="184"/>
      <c r="F65" s="181"/>
    </row>
    <row r="66" spans="2:6" ht="23.25" x14ac:dyDescent="0.4">
      <c r="B66" s="45" t="s">
        <v>766</v>
      </c>
      <c r="C66" s="156">
        <v>4</v>
      </c>
      <c r="D66" s="132" t="s">
        <v>767</v>
      </c>
      <c r="E66" s="184"/>
      <c r="F66" s="181"/>
    </row>
    <row r="67" spans="2:6" x14ac:dyDescent="0.4">
      <c r="E67" s="178"/>
    </row>
  </sheetData>
  <autoFilter ref="B7:D66"/>
  <conditionalFormatting sqref="C10 C43:C51 C53:C65">
    <cfRule type="cellIs" dxfId="1420" priority="25" operator="equal">
      <formula>1</formula>
    </cfRule>
    <cfRule type="cellIs" dxfId="1419" priority="26" operator="equal">
      <formula>2</formula>
    </cfRule>
    <cfRule type="cellIs" dxfId="1418" priority="27" operator="equal">
      <formula>3</formula>
    </cfRule>
    <cfRule type="cellIs" dxfId="1417" priority="28" operator="equal">
      <formula>4</formula>
    </cfRule>
  </conditionalFormatting>
  <conditionalFormatting sqref="C66">
    <cfRule type="cellIs" dxfId="1416" priority="21" operator="equal">
      <formula>1</formula>
    </cfRule>
    <cfRule type="cellIs" dxfId="1415" priority="22" operator="equal">
      <formula>2</formula>
    </cfRule>
    <cfRule type="cellIs" dxfId="1414" priority="23" operator="equal">
      <formula>3</formula>
    </cfRule>
    <cfRule type="cellIs" dxfId="1413" priority="24" operator="equal">
      <formula>4</formula>
    </cfRule>
  </conditionalFormatting>
  <conditionalFormatting sqref="C8:C9 C11:C17 C19:C35 C38:C41">
    <cfRule type="cellIs" dxfId="1412" priority="29" operator="equal">
      <formula>1</formula>
    </cfRule>
    <cfRule type="cellIs" dxfId="1411" priority="30" operator="equal">
      <formula>2</formula>
    </cfRule>
    <cfRule type="cellIs" dxfId="1410" priority="31" operator="equal">
      <formula>3</formula>
    </cfRule>
    <cfRule type="cellIs" dxfId="1409" priority="32" operator="equal">
      <formula>4</formula>
    </cfRule>
  </conditionalFormatting>
  <conditionalFormatting sqref="C18">
    <cfRule type="cellIs" dxfId="1408" priority="17" operator="equal">
      <formula>1</formula>
    </cfRule>
    <cfRule type="cellIs" dxfId="1407" priority="18" operator="equal">
      <formula>2</formula>
    </cfRule>
    <cfRule type="cellIs" dxfId="1406" priority="19" operator="equal">
      <formula>3</formula>
    </cfRule>
    <cfRule type="cellIs" dxfId="1405" priority="20" operator="equal">
      <formula>4</formula>
    </cfRule>
  </conditionalFormatting>
  <conditionalFormatting sqref="C36">
    <cfRule type="cellIs" dxfId="1404" priority="13" operator="equal">
      <formula>1</formula>
    </cfRule>
    <cfRule type="cellIs" dxfId="1403" priority="14" operator="equal">
      <formula>2</formula>
    </cfRule>
    <cfRule type="cellIs" dxfId="1402" priority="15" operator="equal">
      <formula>3</formula>
    </cfRule>
    <cfRule type="cellIs" dxfId="1401" priority="16" operator="equal">
      <formula>4</formula>
    </cfRule>
  </conditionalFormatting>
  <conditionalFormatting sqref="C42">
    <cfRule type="cellIs" dxfId="1400" priority="9" operator="equal">
      <formula>1</formula>
    </cfRule>
    <cfRule type="cellIs" dxfId="1399" priority="10" operator="equal">
      <formula>2</formula>
    </cfRule>
    <cfRule type="cellIs" dxfId="1398" priority="11" operator="equal">
      <formula>3</formula>
    </cfRule>
    <cfRule type="cellIs" dxfId="1397" priority="12" operator="equal">
      <formula>4</formula>
    </cfRule>
  </conditionalFormatting>
  <conditionalFormatting sqref="C37">
    <cfRule type="cellIs" dxfId="1396" priority="5" operator="equal">
      <formula>1</formula>
    </cfRule>
    <cfRule type="cellIs" dxfId="1395" priority="6" operator="equal">
      <formula>2</formula>
    </cfRule>
    <cfRule type="cellIs" dxfId="1394" priority="7" operator="equal">
      <formula>3</formula>
    </cfRule>
    <cfRule type="cellIs" dxfId="1393" priority="8" operator="equal">
      <formula>4</formula>
    </cfRule>
  </conditionalFormatting>
  <conditionalFormatting sqref="C52">
    <cfRule type="cellIs" dxfId="1392" priority="1" operator="equal">
      <formula>1</formula>
    </cfRule>
    <cfRule type="cellIs" dxfId="1391" priority="2" operator="equal">
      <formula>2</formula>
    </cfRule>
    <cfRule type="cellIs" dxfId="1390" priority="3" operator="equal">
      <formula>3</formula>
    </cfRule>
    <cfRule type="cellIs" dxfId="1389" priority="4" operator="equal">
      <formula>4</formula>
    </cfRule>
  </conditionalFormatting>
  <dataValidations count="1">
    <dataValidation type="list" allowBlank="1" showInputMessage="1" showErrorMessage="1" sqref="C8:C66">
      <formula1>"NA, 1, 2, 3, 4"</formula1>
    </dataValidation>
  </dataValidations>
  <pageMargins left="0.74803149606299213" right="0.55118110236220474" top="0.98425196850393704" bottom="0.98425196850393704" header="0.51181102362204722" footer="0.51181102362204722"/>
  <pageSetup paperSize="9" orientation="landscape" r:id="rId1"/>
  <headerFooter alignWithMargins="0">
    <oddHeader>&amp;L&amp;A&amp;C&amp;F</oddHeader>
    <oddFooter>&amp;LDocumento riservato per la Direzione, i partecipanti alla valutazione del rischio privacy, consulenti e auditor per la privacy.&amp;RPagina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workbookViewId="0">
      <selection activeCell="A2" sqref="A2:XFD2"/>
    </sheetView>
  </sheetViews>
  <sheetFormatPr defaultColWidth="9.1328125" defaultRowHeight="12.75" x14ac:dyDescent="0.35"/>
  <cols>
    <col min="1" max="1" width="3.265625" style="11" customWidth="1"/>
    <col min="2" max="2" width="22.265625" style="12" customWidth="1"/>
    <col min="3" max="3" width="63.265625" style="11" customWidth="1"/>
    <col min="4" max="16384" width="9.1328125" style="11"/>
  </cols>
  <sheetData>
    <row r="1" spans="2:5" s="73" customFormat="1" ht="23.25" x14ac:dyDescent="0.35">
      <c r="B1" s="73" t="s">
        <v>117</v>
      </c>
    </row>
    <row r="2" spans="2:5" s="20" customFormat="1" ht="13.15" x14ac:dyDescent="0.35">
      <c r="B2" s="20" t="s">
        <v>248</v>
      </c>
      <c r="C2" s="13"/>
      <c r="D2" s="13"/>
      <c r="E2" s="97"/>
    </row>
    <row r="3" spans="2:5" ht="13.15" thickBot="1" x14ac:dyDescent="0.4"/>
    <row r="4" spans="2:5" ht="14.25" x14ac:dyDescent="0.35">
      <c r="B4" s="34" t="s">
        <v>54</v>
      </c>
      <c r="C4" s="35" t="s">
        <v>61</v>
      </c>
    </row>
    <row r="5" spans="2:5" ht="13.15" x14ac:dyDescent="0.35">
      <c r="B5" s="27" t="s">
        <v>99</v>
      </c>
      <c r="C5" s="36" t="s">
        <v>100</v>
      </c>
    </row>
    <row r="6" spans="2:5" ht="26.25" x14ac:dyDescent="0.35">
      <c r="B6" s="27" t="s">
        <v>97</v>
      </c>
      <c r="C6" s="36" t="s">
        <v>98</v>
      </c>
    </row>
    <row r="7" spans="2:5" ht="26.25" x14ac:dyDescent="0.35">
      <c r="B7" s="27" t="s">
        <v>95</v>
      </c>
      <c r="C7" s="36" t="s">
        <v>96</v>
      </c>
    </row>
    <row r="8" spans="2:5" ht="26.65" thickBot="1" x14ac:dyDescent="0.4">
      <c r="B8" s="28" t="s">
        <v>94</v>
      </c>
      <c r="C8" s="29" t="s">
        <v>135</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i partecipanti alla valutazione del rischio privacy, consulenti e auditor per la privacy.&amp;RPagina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3"/>
  <sheetViews>
    <sheetView workbookViewId="0">
      <selection activeCell="B5" sqref="B5"/>
    </sheetView>
  </sheetViews>
  <sheetFormatPr defaultColWidth="9.1328125" defaultRowHeight="13.15" x14ac:dyDescent="0.4"/>
  <cols>
    <col min="1" max="1" width="3.265625" style="1" customWidth="1"/>
    <col min="2" max="2" width="22.73046875" style="1" customWidth="1"/>
    <col min="3" max="4" width="8.265625" style="13" customWidth="1"/>
    <col min="5" max="5" width="14" style="1" customWidth="1"/>
    <col min="6" max="41" width="12.3984375" style="1" customWidth="1"/>
    <col min="42" max="42" width="9.1328125" style="1"/>
    <col min="43" max="43" width="6.73046875" style="1" customWidth="1"/>
    <col min="44" max="44" width="22.73046875" style="1" customWidth="1"/>
    <col min="45" max="16384" width="9.1328125" style="1"/>
  </cols>
  <sheetData>
    <row r="1" spans="2:45" s="20" customFormat="1" x14ac:dyDescent="0.35">
      <c r="C1" s="13"/>
      <c r="D1" s="13"/>
      <c r="E1" s="13"/>
      <c r="AR1" s="90"/>
      <c r="AS1" s="90"/>
    </row>
    <row r="2" spans="2:45" s="20" customFormat="1" ht="23.25" x14ac:dyDescent="0.35">
      <c r="B2" s="73" t="s">
        <v>62</v>
      </c>
      <c r="C2" s="13"/>
      <c r="D2" s="13"/>
      <c r="E2" s="13"/>
      <c r="AR2" s="91"/>
      <c r="AS2" s="90"/>
    </row>
    <row r="3" spans="2:45" s="20" customFormat="1" x14ac:dyDescent="0.35">
      <c r="B3" s="20" t="s">
        <v>63</v>
      </c>
      <c r="C3" s="13"/>
      <c r="D3" s="13"/>
      <c r="E3" s="13"/>
      <c r="AR3" s="90"/>
      <c r="AS3" s="90"/>
    </row>
    <row r="4" spans="2:45" s="20" customFormat="1" x14ac:dyDescent="0.35">
      <c r="B4" s="20" t="s">
        <v>248</v>
      </c>
      <c r="C4" s="13"/>
      <c r="D4" s="13"/>
      <c r="E4" s="97"/>
    </row>
    <row r="5" spans="2:45" s="20" customFormat="1" x14ac:dyDescent="0.35">
      <c r="B5" s="20" t="s">
        <v>777</v>
      </c>
      <c r="C5" s="13"/>
      <c r="D5" s="13"/>
      <c r="E5" s="13"/>
      <c r="AR5" s="90"/>
      <c r="AS5" s="90"/>
    </row>
    <row r="6" spans="2:45" s="20" customFormat="1" x14ac:dyDescent="0.35">
      <c r="B6" s="20" t="s">
        <v>776</v>
      </c>
      <c r="C6" s="13"/>
      <c r="D6" s="13"/>
      <c r="E6" s="13"/>
      <c r="AR6" s="90"/>
      <c r="AS6" s="90"/>
    </row>
    <row r="7" spans="2:45" s="20" customFormat="1" x14ac:dyDescent="0.35">
      <c r="B7" s="20" t="s">
        <v>67</v>
      </c>
      <c r="C7" s="13"/>
      <c r="D7" s="13"/>
      <c r="E7" s="13"/>
      <c r="AR7" s="90"/>
      <c r="AS7" s="90"/>
    </row>
    <row r="8" spans="2:45" ht="13.5" thickBot="1" x14ac:dyDescent="0.45">
      <c r="AR8" s="92"/>
      <c r="AS8" s="92"/>
    </row>
    <row r="9" spans="2:45" ht="13.5" thickBot="1" x14ac:dyDescent="0.45">
      <c r="B9" s="37"/>
      <c r="C9" s="81"/>
      <c r="D9" s="81"/>
      <c r="E9" s="205" t="s">
        <v>77</v>
      </c>
      <c r="F9" s="206"/>
      <c r="G9" s="207"/>
      <c r="AR9" s="93"/>
      <c r="AS9" s="92"/>
    </row>
    <row r="10" spans="2:45" ht="13.5" thickBot="1" x14ac:dyDescent="0.45">
      <c r="B10" s="37" t="s">
        <v>5</v>
      </c>
      <c r="C10" s="81"/>
      <c r="D10" s="81"/>
      <c r="E10" s="38" t="s">
        <v>74</v>
      </c>
      <c r="F10" s="38" t="s">
        <v>75</v>
      </c>
      <c r="G10" s="39" t="s">
        <v>76</v>
      </c>
      <c r="AR10" s="93"/>
      <c r="AS10" s="92"/>
    </row>
    <row r="11" spans="2:45" ht="13.5" thickBot="1" x14ac:dyDescent="0.45">
      <c r="B11" s="40" t="s">
        <v>101</v>
      </c>
      <c r="C11" s="82"/>
      <c r="D11" s="82"/>
      <c r="E11" s="41">
        <f>'Informazioni e valutazione'!$F23</f>
        <v>0</v>
      </c>
      <c r="F11" s="41">
        <f>'Informazioni e valutazione'!$G23</f>
        <v>0</v>
      </c>
      <c r="G11" s="42">
        <f>'Informazioni e valutazione'!$H23</f>
        <v>0</v>
      </c>
      <c r="AR11" s="94"/>
      <c r="AS11" s="92"/>
    </row>
    <row r="12" spans="2:45" ht="13.5" thickBot="1" x14ac:dyDescent="0.45"/>
    <row r="13" spans="2:45" s="26" customFormat="1" ht="14.45" customHeight="1" thickBot="1" x14ac:dyDescent="0.45">
      <c r="C13" s="83"/>
      <c r="D13" s="83"/>
      <c r="E13" s="44"/>
      <c r="F13" s="199" t="s">
        <v>58</v>
      </c>
      <c r="G13" s="197"/>
      <c r="H13" s="197"/>
      <c r="I13" s="197"/>
      <c r="J13" s="197"/>
      <c r="K13" s="196" t="s">
        <v>81</v>
      </c>
      <c r="L13" s="197"/>
      <c r="M13" s="197"/>
      <c r="N13" s="208" t="s">
        <v>82</v>
      </c>
      <c r="O13" s="209"/>
      <c r="P13" s="209"/>
      <c r="Q13" s="209"/>
      <c r="R13" s="209"/>
      <c r="S13" s="210"/>
      <c r="T13" s="77" t="s">
        <v>83</v>
      </c>
      <c r="U13" s="208" t="s">
        <v>84</v>
      </c>
      <c r="V13" s="209"/>
      <c r="W13" s="209"/>
      <c r="X13" s="209"/>
      <c r="Y13" s="209"/>
      <c r="Z13" s="210"/>
      <c r="AA13" s="208" t="s">
        <v>85</v>
      </c>
      <c r="AB13" s="209"/>
      <c r="AC13" s="209"/>
      <c r="AD13" s="209"/>
      <c r="AE13" s="210"/>
      <c r="AF13" s="208" t="s">
        <v>86</v>
      </c>
      <c r="AG13" s="209"/>
      <c r="AH13" s="209"/>
      <c r="AI13" s="209"/>
      <c r="AJ13" s="209"/>
      <c r="AK13" s="210"/>
      <c r="AL13" s="196" t="s">
        <v>87</v>
      </c>
      <c r="AM13" s="197"/>
      <c r="AN13" s="197"/>
      <c r="AO13" s="197"/>
      <c r="AP13" s="198"/>
    </row>
    <row r="14" spans="2:45" ht="39" customHeight="1" thickBot="1" x14ac:dyDescent="0.45">
      <c r="B14" s="2"/>
      <c r="C14" s="84"/>
      <c r="D14" s="84"/>
      <c r="E14" s="43" t="s">
        <v>19</v>
      </c>
      <c r="F14" s="75" t="s">
        <v>26</v>
      </c>
      <c r="G14" s="76" t="s">
        <v>27</v>
      </c>
      <c r="H14" s="76" t="s">
        <v>28</v>
      </c>
      <c r="I14" s="76" t="s">
        <v>29</v>
      </c>
      <c r="J14" s="76" t="s">
        <v>30</v>
      </c>
      <c r="K14" s="76" t="s">
        <v>31</v>
      </c>
      <c r="L14" s="76" t="s">
        <v>32</v>
      </c>
      <c r="M14" s="76" t="s">
        <v>161</v>
      </c>
      <c r="N14" s="76" t="s">
        <v>162</v>
      </c>
      <c r="O14" s="76" t="s">
        <v>34</v>
      </c>
      <c r="P14" s="76" t="s">
        <v>163</v>
      </c>
      <c r="Q14" s="76" t="s">
        <v>36</v>
      </c>
      <c r="R14" s="76" t="s">
        <v>164</v>
      </c>
      <c r="S14" s="76" t="s">
        <v>129</v>
      </c>
      <c r="T14" s="76" t="s">
        <v>38</v>
      </c>
      <c r="U14" s="76" t="s">
        <v>39</v>
      </c>
      <c r="V14" s="76" t="s">
        <v>130</v>
      </c>
      <c r="W14" s="76" t="s">
        <v>40</v>
      </c>
      <c r="X14" s="76" t="s">
        <v>41</v>
      </c>
      <c r="Y14" s="76" t="s">
        <v>131</v>
      </c>
      <c r="Z14" s="76" t="s">
        <v>42</v>
      </c>
      <c r="AA14" s="76" t="s">
        <v>43</v>
      </c>
      <c r="AB14" s="76" t="s">
        <v>90</v>
      </c>
      <c r="AC14" s="76" t="s">
        <v>91</v>
      </c>
      <c r="AD14" s="76" t="s">
        <v>92</v>
      </c>
      <c r="AE14" s="76" t="s">
        <v>44</v>
      </c>
      <c r="AF14" s="76" t="s">
        <v>45</v>
      </c>
      <c r="AG14" s="76" t="s">
        <v>46</v>
      </c>
      <c r="AH14" s="76" t="s">
        <v>132</v>
      </c>
      <c r="AI14" s="76" t="s">
        <v>47</v>
      </c>
      <c r="AJ14" s="76" t="s">
        <v>133</v>
      </c>
      <c r="AK14" s="76" t="s">
        <v>138</v>
      </c>
      <c r="AL14" s="76" t="s">
        <v>48</v>
      </c>
      <c r="AM14" s="76" t="s">
        <v>49</v>
      </c>
      <c r="AN14" s="76" t="s">
        <v>50</v>
      </c>
      <c r="AO14" s="76" t="s">
        <v>51</v>
      </c>
      <c r="AP14" s="78" t="s">
        <v>52</v>
      </c>
      <c r="AR14" s="2"/>
      <c r="AS14" s="62" t="s">
        <v>88</v>
      </c>
    </row>
    <row r="15" spans="2:45" x14ac:dyDescent="0.4">
      <c r="B15" s="3"/>
      <c r="C15" s="85"/>
      <c r="D15" s="85"/>
      <c r="E15" s="47" t="s">
        <v>20</v>
      </c>
      <c r="F15" s="46">
        <f>Minacce!$D$7</f>
        <v>1</v>
      </c>
      <c r="G15" s="16">
        <f>Minacce!$D$8</f>
        <v>1</v>
      </c>
      <c r="H15" s="16">
        <f>Minacce!$D$9</f>
        <v>1</v>
      </c>
      <c r="I15" s="16">
        <f>Minacce!$D$10</f>
        <v>1</v>
      </c>
      <c r="J15" s="16">
        <f>Minacce!$D$11</f>
        <v>1</v>
      </c>
      <c r="K15" s="16">
        <f>Minacce!$D$12</f>
        <v>1</v>
      </c>
      <c r="L15" s="16">
        <f>Minacce!$D$13</f>
        <v>1</v>
      </c>
      <c r="M15" s="16">
        <f>Minacce!$D$14</f>
        <v>1</v>
      </c>
      <c r="N15" s="16">
        <f>Minacce!$D$15</f>
        <v>2</v>
      </c>
      <c r="O15" s="16">
        <f>Minacce!$D$16</f>
        <v>2</v>
      </c>
      <c r="P15" s="16">
        <f>Minacce!$D$17</f>
        <v>2</v>
      </c>
      <c r="Q15" s="16">
        <f>Minacce!$D$18</f>
        <v>2</v>
      </c>
      <c r="R15" s="16">
        <f>Minacce!$D$19</f>
        <v>2</v>
      </c>
      <c r="S15" s="16">
        <f>Minacce!$D$20</f>
        <v>2</v>
      </c>
      <c r="T15" s="16">
        <f>Minacce!$D$21</f>
        <v>2</v>
      </c>
      <c r="U15" s="16">
        <f>Minacce!$D$22</f>
        <v>2</v>
      </c>
      <c r="V15" s="16">
        <f>Minacce!$D$23</f>
        <v>2</v>
      </c>
      <c r="W15" s="16">
        <f>Minacce!$D$24</f>
        <v>2</v>
      </c>
      <c r="X15" s="16">
        <f>Minacce!$D$25</f>
        <v>2</v>
      </c>
      <c r="Y15" s="16">
        <f>Minacce!$D$26</f>
        <v>2</v>
      </c>
      <c r="Z15" s="16">
        <f>Minacce!$D$27</f>
        <v>2</v>
      </c>
      <c r="AA15" s="16">
        <f>Minacce!$D$28</f>
        <v>2</v>
      </c>
      <c r="AB15" s="16">
        <f>Minacce!$D$29</f>
        <v>2</v>
      </c>
      <c r="AC15" s="16">
        <f>Minacce!$D$30</f>
        <v>2</v>
      </c>
      <c r="AD15" s="16">
        <f>Minacce!$D$31</f>
        <v>3</v>
      </c>
      <c r="AE15" s="16">
        <f>Minacce!$D$32</f>
        <v>2</v>
      </c>
      <c r="AF15" s="16">
        <f>Minacce!$D$33</f>
        <v>2</v>
      </c>
      <c r="AG15" s="16">
        <f>Minacce!$D$34</f>
        <v>2</v>
      </c>
      <c r="AH15" s="16">
        <f>Minacce!$D$35</f>
        <v>3</v>
      </c>
      <c r="AI15" s="16">
        <f>Minacce!$D$36</f>
        <v>3</v>
      </c>
      <c r="AJ15" s="16">
        <f>Minacce!$D$37</f>
        <v>2</v>
      </c>
      <c r="AK15" s="133">
        <f>Minacce!$D$38</f>
        <v>2</v>
      </c>
      <c r="AL15" s="16">
        <f>Minacce!$D$39</f>
        <v>2</v>
      </c>
      <c r="AM15" s="16">
        <f>Minacce!$D$40</f>
        <v>2</v>
      </c>
      <c r="AN15" s="16">
        <f>Minacce!$D$41</f>
        <v>2</v>
      </c>
      <c r="AO15" s="16">
        <f>Minacce!$D$42</f>
        <v>2</v>
      </c>
      <c r="AP15" s="16">
        <f>Minacce!$D$43</f>
        <v>2</v>
      </c>
      <c r="AR15" s="3"/>
      <c r="AS15" s="9"/>
    </row>
    <row r="16" spans="2:45" ht="13.5" thickBot="1" x14ac:dyDescent="0.45">
      <c r="B16" s="3"/>
      <c r="C16" s="85"/>
      <c r="D16" s="85"/>
      <c r="E16" s="48" t="s">
        <v>80</v>
      </c>
      <c r="F16" s="31" t="s">
        <v>68</v>
      </c>
      <c r="G16" s="14" t="s">
        <v>69</v>
      </c>
      <c r="H16" s="14" t="s">
        <v>69</v>
      </c>
      <c r="I16" s="31" t="s">
        <v>69</v>
      </c>
      <c r="J16" s="14" t="s">
        <v>69</v>
      </c>
      <c r="K16" s="14" t="s">
        <v>69</v>
      </c>
      <c r="L16" s="14" t="s">
        <v>69</v>
      </c>
      <c r="M16" s="31" t="s">
        <v>69</v>
      </c>
      <c r="N16" s="14" t="s">
        <v>69</v>
      </c>
      <c r="O16" s="31" t="s">
        <v>69</v>
      </c>
      <c r="P16" s="14" t="s">
        <v>70</v>
      </c>
      <c r="Q16" s="14" t="s">
        <v>68</v>
      </c>
      <c r="R16" s="14" t="s">
        <v>69</v>
      </c>
      <c r="S16" s="14" t="s">
        <v>69</v>
      </c>
      <c r="T16" s="14" t="s">
        <v>68</v>
      </c>
      <c r="U16" s="14" t="s">
        <v>71</v>
      </c>
      <c r="V16" s="31" t="s">
        <v>71</v>
      </c>
      <c r="W16" s="31" t="s">
        <v>72</v>
      </c>
      <c r="X16" s="31" t="s">
        <v>71</v>
      </c>
      <c r="Y16" s="31" t="s">
        <v>71</v>
      </c>
      <c r="Z16" s="14" t="s">
        <v>70</v>
      </c>
      <c r="AA16" s="14" t="s">
        <v>68</v>
      </c>
      <c r="AB16" s="14" t="s">
        <v>70</v>
      </c>
      <c r="AC16" s="14" t="s">
        <v>70</v>
      </c>
      <c r="AD16" s="14" t="s">
        <v>70</v>
      </c>
      <c r="AE16" s="14" t="s">
        <v>68</v>
      </c>
      <c r="AF16" s="14" t="s">
        <v>70</v>
      </c>
      <c r="AG16" s="14" t="s">
        <v>70</v>
      </c>
      <c r="AH16" s="14" t="s">
        <v>70</v>
      </c>
      <c r="AI16" s="14" t="s">
        <v>70</v>
      </c>
      <c r="AJ16" s="14" t="s">
        <v>70</v>
      </c>
      <c r="AK16" s="74" t="s">
        <v>139</v>
      </c>
      <c r="AL16" s="14" t="s">
        <v>70</v>
      </c>
      <c r="AM16" s="14" t="s">
        <v>70</v>
      </c>
      <c r="AN16" s="14" t="s">
        <v>68</v>
      </c>
      <c r="AO16" s="14" t="s">
        <v>70</v>
      </c>
      <c r="AP16" s="32" t="s">
        <v>70</v>
      </c>
      <c r="AR16" s="3"/>
      <c r="AS16" s="9"/>
    </row>
    <row r="17" spans="2:45" ht="26.65" thickBot="1" x14ac:dyDescent="0.45">
      <c r="B17" s="54" t="s">
        <v>64</v>
      </c>
      <c r="C17" s="86" t="s">
        <v>78</v>
      </c>
      <c r="D17" s="88" t="s">
        <v>79</v>
      </c>
      <c r="E17" s="119" t="s">
        <v>136</v>
      </c>
      <c r="F17" s="4">
        <f>MAX($F11,$G11)*F15</f>
        <v>0</v>
      </c>
      <c r="G17" s="5">
        <f t="shared" ref="G17:O17" si="0">($G11*G15)</f>
        <v>0</v>
      </c>
      <c r="H17" s="5">
        <f t="shared" si="0"/>
        <v>0</v>
      </c>
      <c r="I17" s="5">
        <f t="shared" si="0"/>
        <v>0</v>
      </c>
      <c r="J17" s="5">
        <f t="shared" si="0"/>
        <v>0</v>
      </c>
      <c r="K17" s="5">
        <f t="shared" si="0"/>
        <v>0</v>
      </c>
      <c r="L17" s="5">
        <f t="shared" si="0"/>
        <v>0</v>
      </c>
      <c r="M17" s="5">
        <f t="shared" si="0"/>
        <v>0</v>
      </c>
      <c r="N17" s="5">
        <f t="shared" si="0"/>
        <v>0</v>
      </c>
      <c r="O17" s="5">
        <f t="shared" si="0"/>
        <v>0</v>
      </c>
      <c r="P17" s="5">
        <f>MAX($E11,$F11,$G11)*P15</f>
        <v>0</v>
      </c>
      <c r="Q17" s="5">
        <f>MAX($F11,$G11)*Q15</f>
        <v>0</v>
      </c>
      <c r="R17" s="5">
        <f>($G11*R15)</f>
        <v>0</v>
      </c>
      <c r="S17" s="5">
        <f>($G11*S15)</f>
        <v>0</v>
      </c>
      <c r="T17" s="5">
        <f>MAX($F11,$G11)*T15</f>
        <v>0</v>
      </c>
      <c r="U17" s="5">
        <f>($E11*U15)</f>
        <v>0</v>
      </c>
      <c r="V17" s="5">
        <f>($E11*V15)</f>
        <v>0</v>
      </c>
      <c r="W17" s="5">
        <f>MAX($E11,$G11)*W15</f>
        <v>0</v>
      </c>
      <c r="X17" s="5">
        <f>($E11*X15)</f>
        <v>0</v>
      </c>
      <c r="Y17" s="5">
        <f>($E11*Y15)</f>
        <v>0</v>
      </c>
      <c r="Z17" s="5">
        <f>MAX($E11,$F11,$G11)*Z15</f>
        <v>0</v>
      </c>
      <c r="AA17" s="5">
        <f>MAX($F11,$G11)*AA15</f>
        <v>0</v>
      </c>
      <c r="AB17" s="5">
        <f>MAX($E11,$F11,$G11)*AB15</f>
        <v>0</v>
      </c>
      <c r="AC17" s="5">
        <f>MAX($E11,$F11,$G11)*AC15</f>
        <v>0</v>
      </c>
      <c r="AD17" s="5">
        <f>MAX($E11,$F11,$G11)*AD15</f>
        <v>0</v>
      </c>
      <c r="AE17" s="5">
        <f>MAX($F11,$G11)*AE15</f>
        <v>0</v>
      </c>
      <c r="AF17" s="5">
        <f t="shared" ref="AF17:AM17" si="1">MAX($E11,$F11,$G11)*AF15</f>
        <v>0</v>
      </c>
      <c r="AG17" s="5">
        <f t="shared" si="1"/>
        <v>0</v>
      </c>
      <c r="AH17" s="5">
        <f t="shared" si="1"/>
        <v>0</v>
      </c>
      <c r="AI17" s="5">
        <f t="shared" si="1"/>
        <v>0</v>
      </c>
      <c r="AJ17" s="5">
        <f t="shared" si="1"/>
        <v>0</v>
      </c>
      <c r="AK17" s="134">
        <f>MAX($E11,$F11)*AK15</f>
        <v>0</v>
      </c>
      <c r="AL17" s="5">
        <f t="shared" si="1"/>
        <v>0</v>
      </c>
      <c r="AM17" s="5">
        <f t="shared" si="1"/>
        <v>0</v>
      </c>
      <c r="AN17" s="5">
        <f>MAX($F11,$G11)*AN15</f>
        <v>0</v>
      </c>
      <c r="AO17" s="5">
        <f>MAX($E11,$F11,$G11)*AO15</f>
        <v>0</v>
      </c>
      <c r="AP17" s="6">
        <f>MAX($E11,$F11,$G11)*AP15</f>
        <v>0</v>
      </c>
      <c r="AR17" s="54" t="s">
        <v>64</v>
      </c>
      <c r="AS17" s="62" t="s">
        <v>106</v>
      </c>
    </row>
    <row r="18" spans="2:45" ht="23.25" x14ac:dyDescent="0.4">
      <c r="B18" s="127" t="s">
        <v>184</v>
      </c>
      <c r="C18" s="87">
        <f>'Controlli e SOA'!C8</f>
        <v>4</v>
      </c>
      <c r="D18" s="89">
        <f t="shared" ref="D18:D34" si="2">IF(C18="NA", 0, IF(C18=0,0,5-C18))</f>
        <v>1</v>
      </c>
      <c r="E18" s="52"/>
      <c r="F18" s="56">
        <f>IF($D18&gt;0,F$17*($D18),0)</f>
        <v>0</v>
      </c>
      <c r="G18" s="57">
        <f t="shared" ref="G18:O18" si="3">IF($D18&gt;0,G$17*($D18),0)</f>
        <v>0</v>
      </c>
      <c r="H18" s="57">
        <f t="shared" si="3"/>
        <v>0</v>
      </c>
      <c r="I18" s="57">
        <f t="shared" si="3"/>
        <v>0</v>
      </c>
      <c r="J18" s="57">
        <f t="shared" si="3"/>
        <v>0</v>
      </c>
      <c r="K18" s="57">
        <f t="shared" si="3"/>
        <v>0</v>
      </c>
      <c r="L18" s="57">
        <f t="shared" si="3"/>
        <v>0</v>
      </c>
      <c r="M18" s="57">
        <f t="shared" si="3"/>
        <v>0</v>
      </c>
      <c r="N18" s="57">
        <f t="shared" si="3"/>
        <v>0</v>
      </c>
      <c r="O18" s="57">
        <f t="shared" si="3"/>
        <v>0</v>
      </c>
      <c r="P18" s="57">
        <f t="shared" ref="P18:X18" si="4">IF($D18&gt;0,P$17*($D18),0)</f>
        <v>0</v>
      </c>
      <c r="Q18" s="57">
        <f t="shared" si="4"/>
        <v>0</v>
      </c>
      <c r="R18" s="57">
        <f t="shared" si="4"/>
        <v>0</v>
      </c>
      <c r="S18" s="57"/>
      <c r="T18" s="57">
        <f t="shared" si="4"/>
        <v>0</v>
      </c>
      <c r="U18" s="57">
        <f t="shared" si="4"/>
        <v>0</v>
      </c>
      <c r="V18" s="57">
        <f t="shared" si="4"/>
        <v>0</v>
      </c>
      <c r="W18" s="57">
        <f t="shared" si="4"/>
        <v>0</v>
      </c>
      <c r="X18" s="57">
        <f t="shared" si="4"/>
        <v>0</v>
      </c>
      <c r="Y18" s="57">
        <f t="shared" ref="Y18:AF18" si="5">IF($D18&gt;0,Y$17*($D18),0)</f>
        <v>0</v>
      </c>
      <c r="Z18" s="57">
        <f t="shared" si="5"/>
        <v>0</v>
      </c>
      <c r="AA18" s="57">
        <f t="shared" si="5"/>
        <v>0</v>
      </c>
      <c r="AB18" s="57">
        <f t="shared" si="5"/>
        <v>0</v>
      </c>
      <c r="AC18" s="57">
        <f t="shared" si="5"/>
        <v>0</v>
      </c>
      <c r="AD18" s="57">
        <f t="shared" si="5"/>
        <v>0</v>
      </c>
      <c r="AE18" s="57">
        <f t="shared" si="5"/>
        <v>0</v>
      </c>
      <c r="AF18" s="57">
        <f t="shared" si="5"/>
        <v>0</v>
      </c>
      <c r="AG18" s="57">
        <f t="shared" ref="AG18:AP19" si="6">IF($D18&gt;0,AG$17*($D18),0)</f>
        <v>0</v>
      </c>
      <c r="AH18" s="57">
        <f t="shared" si="6"/>
        <v>0</v>
      </c>
      <c r="AI18" s="57">
        <f t="shared" si="6"/>
        <v>0</v>
      </c>
      <c r="AJ18" s="57">
        <f t="shared" si="6"/>
        <v>0</v>
      </c>
      <c r="AK18" s="57">
        <f>IF($D18&gt;0,AK$17*($D18),0)</f>
        <v>0</v>
      </c>
      <c r="AL18" s="57">
        <f t="shared" si="6"/>
        <v>0</v>
      </c>
      <c r="AM18" s="57">
        <f t="shared" si="6"/>
        <v>0</v>
      </c>
      <c r="AN18" s="57">
        <f t="shared" si="6"/>
        <v>0</v>
      </c>
      <c r="AO18" s="57">
        <f t="shared" si="6"/>
        <v>0</v>
      </c>
      <c r="AP18" s="58">
        <f t="shared" si="6"/>
        <v>0</v>
      </c>
      <c r="AQ18" s="55"/>
      <c r="AR18" s="127" t="s">
        <v>184</v>
      </c>
      <c r="AS18" s="49">
        <f t="shared" ref="AS18:AS53" si="7">MAX(F18:AP18)</f>
        <v>0</v>
      </c>
    </row>
    <row r="19" spans="2:45" ht="34.9" x14ac:dyDescent="0.4">
      <c r="B19" s="127" t="s">
        <v>185</v>
      </c>
      <c r="C19" s="87">
        <f>'Controlli e SOA'!C9</f>
        <v>4</v>
      </c>
      <c r="D19" s="89">
        <f t="shared" si="2"/>
        <v>1</v>
      </c>
      <c r="E19" s="53"/>
      <c r="F19" s="61">
        <f t="shared" ref="F19:R19" si="8">IF($D19&gt;0,F$17*($D19),0)</f>
        <v>0</v>
      </c>
      <c r="G19" s="7">
        <f t="shared" si="8"/>
        <v>0</v>
      </c>
      <c r="H19" s="7">
        <f t="shared" si="8"/>
        <v>0</v>
      </c>
      <c r="I19" s="7">
        <f t="shared" si="8"/>
        <v>0</v>
      </c>
      <c r="J19" s="7">
        <f t="shared" si="8"/>
        <v>0</v>
      </c>
      <c r="K19" s="7">
        <f t="shared" si="8"/>
        <v>0</v>
      </c>
      <c r="L19" s="7">
        <f t="shared" si="8"/>
        <v>0</v>
      </c>
      <c r="M19" s="7">
        <f t="shared" si="8"/>
        <v>0</v>
      </c>
      <c r="N19" s="7">
        <f t="shared" si="8"/>
        <v>0</v>
      </c>
      <c r="O19" s="7">
        <f t="shared" si="8"/>
        <v>0</v>
      </c>
      <c r="P19" s="7">
        <f t="shared" si="8"/>
        <v>0</v>
      </c>
      <c r="Q19" s="7">
        <f t="shared" si="8"/>
        <v>0</v>
      </c>
      <c r="R19" s="7">
        <f t="shared" si="8"/>
        <v>0</v>
      </c>
      <c r="S19" s="7"/>
      <c r="T19" s="7">
        <f t="shared" ref="T19:AP19" si="9">IF($D19&gt;0,T$17*($D19),0)</f>
        <v>0</v>
      </c>
      <c r="U19" s="7">
        <f t="shared" si="9"/>
        <v>0</v>
      </c>
      <c r="V19" s="7">
        <f t="shared" si="9"/>
        <v>0</v>
      </c>
      <c r="W19" s="7">
        <f t="shared" si="9"/>
        <v>0</v>
      </c>
      <c r="X19" s="7">
        <f t="shared" si="9"/>
        <v>0</v>
      </c>
      <c r="Y19" s="7">
        <f t="shared" si="9"/>
        <v>0</v>
      </c>
      <c r="Z19" s="7">
        <f t="shared" si="9"/>
        <v>0</v>
      </c>
      <c r="AA19" s="7">
        <f t="shared" si="9"/>
        <v>0</v>
      </c>
      <c r="AB19" s="7">
        <f t="shared" si="9"/>
        <v>0</v>
      </c>
      <c r="AC19" s="7">
        <f t="shared" si="9"/>
        <v>0</v>
      </c>
      <c r="AD19" s="7">
        <f t="shared" si="9"/>
        <v>0</v>
      </c>
      <c r="AE19" s="7">
        <f t="shared" si="9"/>
        <v>0</v>
      </c>
      <c r="AF19" s="7">
        <f t="shared" si="9"/>
        <v>0</v>
      </c>
      <c r="AG19" s="7">
        <f t="shared" si="9"/>
        <v>0</v>
      </c>
      <c r="AH19" s="7">
        <f t="shared" si="9"/>
        <v>0</v>
      </c>
      <c r="AI19" s="7">
        <f t="shared" si="9"/>
        <v>0</v>
      </c>
      <c r="AJ19" s="7">
        <f t="shared" si="9"/>
        <v>0</v>
      </c>
      <c r="AK19" s="7">
        <f t="shared" si="6"/>
        <v>0</v>
      </c>
      <c r="AL19" s="7">
        <f t="shared" si="9"/>
        <v>0</v>
      </c>
      <c r="AM19" s="7">
        <f t="shared" si="9"/>
        <v>0</v>
      </c>
      <c r="AN19" s="7">
        <f t="shared" si="9"/>
        <v>0</v>
      </c>
      <c r="AO19" s="7">
        <f t="shared" si="9"/>
        <v>0</v>
      </c>
      <c r="AP19" s="60">
        <f t="shared" si="9"/>
        <v>0</v>
      </c>
      <c r="AR19" s="127" t="s">
        <v>185</v>
      </c>
      <c r="AS19" s="49">
        <f t="shared" si="7"/>
        <v>0</v>
      </c>
    </row>
    <row r="20" spans="2:45" ht="34.9" x14ac:dyDescent="0.4">
      <c r="B20" s="127" t="s">
        <v>186</v>
      </c>
      <c r="C20" s="87">
        <f>'Controlli e SOA'!C10</f>
        <v>4</v>
      </c>
      <c r="D20" s="89">
        <f t="shared" si="2"/>
        <v>1</v>
      </c>
      <c r="E20" s="53"/>
      <c r="F20" s="59">
        <f t="shared" ref="F20:H21" si="10">IF($D20&gt;0,F$17*($D20),0)</f>
        <v>0</v>
      </c>
      <c r="G20" s="7">
        <f t="shared" si="10"/>
        <v>0</v>
      </c>
      <c r="H20" s="7">
        <f t="shared" si="10"/>
        <v>0</v>
      </c>
      <c r="I20" s="7">
        <f t="shared" ref="I20:I27" si="11">IF($D20&gt;0,I$17*($D20),0)</f>
        <v>0</v>
      </c>
      <c r="J20" s="7">
        <f t="shared" ref="J20:R21" si="12">IF($D20&gt;0,J$17*($D20),0)</f>
        <v>0</v>
      </c>
      <c r="K20" s="7">
        <f t="shared" si="12"/>
        <v>0</v>
      </c>
      <c r="L20" s="7">
        <f t="shared" si="12"/>
        <v>0</v>
      </c>
      <c r="M20" s="7">
        <f t="shared" si="12"/>
        <v>0</v>
      </c>
      <c r="N20" s="7">
        <f t="shared" si="12"/>
        <v>0</v>
      </c>
      <c r="O20" s="7">
        <f t="shared" si="12"/>
        <v>0</v>
      </c>
      <c r="P20" s="7">
        <f t="shared" si="12"/>
        <v>0</v>
      </c>
      <c r="Q20" s="7">
        <f t="shared" si="12"/>
        <v>0</v>
      </c>
      <c r="R20" s="7">
        <f t="shared" si="12"/>
        <v>0</v>
      </c>
      <c r="S20" s="7"/>
      <c r="T20" s="7">
        <f>IF($D20&gt;0,T$17*($D20),0)</f>
        <v>0</v>
      </c>
      <c r="U20" s="7">
        <f t="shared" ref="U20:W20" si="13">IF($D20&gt;0,U$17*($D20),0)</f>
        <v>0</v>
      </c>
      <c r="V20" s="7">
        <f t="shared" si="13"/>
        <v>0</v>
      </c>
      <c r="W20" s="7">
        <f t="shared" si="13"/>
        <v>0</v>
      </c>
      <c r="X20" s="7">
        <f>IF($D20&gt;0,X$17*($D20),0)</f>
        <v>0</v>
      </c>
      <c r="Y20" s="7">
        <f>IF($D20&gt;0,Y$17*($D20),0)</f>
        <v>0</v>
      </c>
      <c r="Z20" s="7">
        <f t="shared" ref="Z20" si="14">IF($D20&gt;0,Z$17*($D20),0)</f>
        <v>0</v>
      </c>
      <c r="AA20" s="7">
        <f>IF($D20&gt;0,AA$17*($D20),0)</f>
        <v>0</v>
      </c>
      <c r="AB20" s="7">
        <f t="shared" ref="AB20:AD20" si="15">IF($D20&gt;0,AB$17*($D20),0)</f>
        <v>0</v>
      </c>
      <c r="AC20" s="7">
        <f t="shared" si="15"/>
        <v>0</v>
      </c>
      <c r="AD20" s="7">
        <f t="shared" si="15"/>
        <v>0</v>
      </c>
      <c r="AE20" s="7">
        <f>IF($D20&gt;0,AE$17*($D20),0)</f>
        <v>0</v>
      </c>
      <c r="AF20" s="7">
        <f t="shared" ref="AF20:AF24" si="16">IF($D20&gt;0,AF$17*($D20),0)</f>
        <v>0</v>
      </c>
      <c r="AG20" s="7">
        <f t="shared" ref="AG20:AN21" si="17">IF($D20&gt;0,AG$17*($D20),0)</f>
        <v>0</v>
      </c>
      <c r="AH20" s="7">
        <f t="shared" si="17"/>
        <v>0</v>
      </c>
      <c r="AI20" s="7">
        <f t="shared" si="17"/>
        <v>0</v>
      </c>
      <c r="AJ20" s="7">
        <f t="shared" si="17"/>
        <v>0</v>
      </c>
      <c r="AK20" s="7">
        <f t="shared" si="17"/>
        <v>0</v>
      </c>
      <c r="AL20" s="7">
        <f t="shared" si="17"/>
        <v>0</v>
      </c>
      <c r="AM20" s="7">
        <f t="shared" si="17"/>
        <v>0</v>
      </c>
      <c r="AN20" s="7">
        <f t="shared" si="17"/>
        <v>0</v>
      </c>
      <c r="AO20" s="7"/>
      <c r="AP20" s="60">
        <f>IF($D20&gt;0,AP$17*($D20),0)</f>
        <v>0</v>
      </c>
      <c r="AR20" s="127" t="s">
        <v>186</v>
      </c>
      <c r="AS20" s="49">
        <f t="shared" si="7"/>
        <v>0</v>
      </c>
    </row>
    <row r="21" spans="2:45" ht="23.25" x14ac:dyDescent="0.4">
      <c r="B21" s="45" t="s">
        <v>747</v>
      </c>
      <c r="C21" s="87" t="str">
        <f>'Controlli e SOA'!C11</f>
        <v>NA</v>
      </c>
      <c r="D21" s="89">
        <f>IF(C21="NA", 0, IF(C21=0,0,5-C21))</f>
        <v>0</v>
      </c>
      <c r="E21" s="53"/>
      <c r="F21" s="136">
        <f t="shared" si="10"/>
        <v>0</v>
      </c>
      <c r="G21" s="135">
        <f t="shared" si="10"/>
        <v>0</v>
      </c>
      <c r="H21" s="135">
        <f t="shared" si="10"/>
        <v>0</v>
      </c>
      <c r="I21" s="135">
        <f>IF($D21&gt;0,I$17*($D21),0)</f>
        <v>0</v>
      </c>
      <c r="J21" s="135">
        <f t="shared" si="12"/>
        <v>0</v>
      </c>
      <c r="K21" s="135">
        <f t="shared" si="12"/>
        <v>0</v>
      </c>
      <c r="L21" s="135">
        <f t="shared" si="12"/>
        <v>0</v>
      </c>
      <c r="M21" s="135">
        <f t="shared" si="12"/>
        <v>0</v>
      </c>
      <c r="N21" s="135">
        <f t="shared" si="12"/>
        <v>0</v>
      </c>
      <c r="O21" s="135">
        <f t="shared" si="12"/>
        <v>0</v>
      </c>
      <c r="P21" s="135">
        <f t="shared" si="12"/>
        <v>0</v>
      </c>
      <c r="Q21" s="135">
        <f t="shared" si="12"/>
        <v>0</v>
      </c>
      <c r="R21" s="135">
        <f t="shared" si="12"/>
        <v>0</v>
      </c>
      <c r="S21" s="135">
        <f>IF($D21&gt;0,S$17*($D21),0)</f>
        <v>0</v>
      </c>
      <c r="T21" s="135">
        <f>IF($D21&gt;0,T$17*($D21),0)</f>
        <v>0</v>
      </c>
      <c r="U21" s="135">
        <f>IF($D21&gt;0,U$17*($D21),0)</f>
        <v>0</v>
      </c>
      <c r="V21" s="135">
        <f>IF($D21&gt;0,V$17*($D21),0)</f>
        <v>0</v>
      </c>
      <c r="W21" s="135">
        <f>IF($D21&gt;0,W$17*($D21),0)</f>
        <v>0</v>
      </c>
      <c r="X21" s="135">
        <f>IF($D21&gt;0,X$17*($D21),0)</f>
        <v>0</v>
      </c>
      <c r="Y21" s="135">
        <f>IF($D21&gt;0,Y$17*($D21),0)</f>
        <v>0</v>
      </c>
      <c r="Z21" s="135">
        <f>IF($D21&gt;0,Z$17*($D21),0)</f>
        <v>0</v>
      </c>
      <c r="AA21" s="135">
        <f>IF($D21&gt;0,AA$17*($D21),0)</f>
        <v>0</v>
      </c>
      <c r="AB21" s="135">
        <f>IF($D21&gt;0,AB$17*($D21),0)</f>
        <v>0</v>
      </c>
      <c r="AC21" s="135">
        <f>IF($D21&gt;0,AC$17*($D21),0)</f>
        <v>0</v>
      </c>
      <c r="AD21" s="135">
        <f>IF($D21&gt;0,AD$17*($D21),0)</f>
        <v>0</v>
      </c>
      <c r="AE21" s="135">
        <f>IF($D21&gt;0,AE$17*($D21),0)</f>
        <v>0</v>
      </c>
      <c r="AF21" s="135">
        <f>IF($D21&gt;0,AF$17*($D21),0)</f>
        <v>0</v>
      </c>
      <c r="AG21" s="135">
        <f t="shared" si="17"/>
        <v>0</v>
      </c>
      <c r="AH21" s="135">
        <f t="shared" si="17"/>
        <v>0</v>
      </c>
      <c r="AI21" s="135">
        <f t="shared" si="17"/>
        <v>0</v>
      </c>
      <c r="AJ21" s="135">
        <f t="shared" si="17"/>
        <v>0</v>
      </c>
      <c r="AK21" s="135">
        <f t="shared" si="17"/>
        <v>0</v>
      </c>
      <c r="AL21" s="135">
        <f t="shared" si="17"/>
        <v>0</v>
      </c>
      <c r="AM21" s="135">
        <f t="shared" si="17"/>
        <v>0</v>
      </c>
      <c r="AN21" s="135">
        <f t="shared" si="17"/>
        <v>0</v>
      </c>
      <c r="AO21" s="135">
        <f>IF($D21&gt;0,AO$17*($D21),0)</f>
        <v>0</v>
      </c>
      <c r="AP21" s="137">
        <f>IF($D21&gt;0,AP$17*($D21),0)</f>
        <v>0</v>
      </c>
      <c r="AR21" s="45" t="s">
        <v>747</v>
      </c>
      <c r="AS21" s="49">
        <f t="shared" si="7"/>
        <v>0</v>
      </c>
    </row>
    <row r="22" spans="2:45" ht="23.25" x14ac:dyDescent="0.4">
      <c r="B22" s="127" t="s">
        <v>187</v>
      </c>
      <c r="C22" s="87">
        <f>'Controlli e SOA'!C12</f>
        <v>4</v>
      </c>
      <c r="D22" s="89">
        <f t="shared" si="2"/>
        <v>1</v>
      </c>
      <c r="E22" s="53"/>
      <c r="F22" s="59">
        <f>IF($D22&gt;0,F$17*($D22),0)</f>
        <v>0</v>
      </c>
      <c r="G22" s="7"/>
      <c r="H22" s="7"/>
      <c r="I22" s="7">
        <f t="shared" si="11"/>
        <v>0</v>
      </c>
      <c r="J22" s="7"/>
      <c r="K22" s="7"/>
      <c r="L22" s="7"/>
      <c r="M22" s="7"/>
      <c r="N22" s="7"/>
      <c r="O22" s="7"/>
      <c r="P22" s="7"/>
      <c r="Q22" s="7"/>
      <c r="R22" s="7"/>
      <c r="S22" s="7"/>
      <c r="T22" s="7"/>
      <c r="U22" s="7">
        <f>IF($D22&gt;0,U$17*($D22),0)</f>
        <v>0</v>
      </c>
      <c r="V22" s="7">
        <f t="shared" ref="V22:Y22" si="18">IF($D22&gt;0,V$17*($D22),0)</f>
        <v>0</v>
      </c>
      <c r="W22" s="7">
        <f t="shared" si="18"/>
        <v>0</v>
      </c>
      <c r="X22" s="7">
        <f t="shared" si="18"/>
        <v>0</v>
      </c>
      <c r="Y22" s="7">
        <f t="shared" si="18"/>
        <v>0</v>
      </c>
      <c r="Z22" s="7">
        <f>IF($D22&gt;0,Z$17*($D22),0)</f>
        <v>0</v>
      </c>
      <c r="AA22" s="7"/>
      <c r="AB22" s="7">
        <f t="shared" ref="AB22:AD24" si="19">IF($D22&gt;0,AB$17*($D22),0)</f>
        <v>0</v>
      </c>
      <c r="AC22" s="7">
        <f t="shared" si="19"/>
        <v>0</v>
      </c>
      <c r="AD22" s="7">
        <f t="shared" si="19"/>
        <v>0</v>
      </c>
      <c r="AE22" s="7"/>
      <c r="AF22" s="7">
        <f t="shared" si="16"/>
        <v>0</v>
      </c>
      <c r="AG22" s="7">
        <f>IF($D22&gt;0,AG$17*($D22),0)</f>
        <v>0</v>
      </c>
      <c r="AH22" s="7">
        <f>IF($D22&gt;0,AH$17*($D22),0)</f>
        <v>0</v>
      </c>
      <c r="AI22" s="7">
        <f>IF($D22&gt;0,AI$17*($D22),0)</f>
        <v>0</v>
      </c>
      <c r="AJ22" s="7">
        <f>IF($D22&gt;0,AJ$17*($D22),0)</f>
        <v>0</v>
      </c>
      <c r="AK22" s="7">
        <f t="shared" ref="AK22" si="20">IF($D22&gt;0,AK$17*($D22),0)</f>
        <v>0</v>
      </c>
      <c r="AL22" s="7"/>
      <c r="AM22" s="7">
        <f>IF($D22&gt;0,AM$17*($D22),0)</f>
        <v>0</v>
      </c>
      <c r="AN22" s="7"/>
      <c r="AO22" s="7">
        <f t="shared" ref="AO22:AO24" si="21">IF($D22&gt;0,AO$17*($D22),0)</f>
        <v>0</v>
      </c>
      <c r="AP22" s="60">
        <f>IF($D22&gt;0,AP$17*($D22),0)</f>
        <v>0</v>
      </c>
      <c r="AR22" s="127" t="s">
        <v>187</v>
      </c>
      <c r="AS22" s="49">
        <f t="shared" si="7"/>
        <v>0</v>
      </c>
    </row>
    <row r="23" spans="2:45" ht="23.25" x14ac:dyDescent="0.4">
      <c r="B23" s="45" t="s">
        <v>721</v>
      </c>
      <c r="C23" s="87">
        <f>'Controlli e SOA'!C13</f>
        <v>4</v>
      </c>
      <c r="D23" s="89">
        <f>IF(C23="NA", 0, IF(C23=0,0,5-C23))</f>
        <v>1</v>
      </c>
      <c r="E23" s="53"/>
      <c r="F23" s="136">
        <f>IF($D23&gt;0,F$17*($D23),0)</f>
        <v>0</v>
      </c>
      <c r="G23" s="135"/>
      <c r="H23" s="135"/>
      <c r="I23" s="135">
        <f>IF($D23&gt;0,I$17*($D23),0)</f>
        <v>0</v>
      </c>
      <c r="J23" s="135"/>
      <c r="K23" s="135"/>
      <c r="L23" s="135"/>
      <c r="M23" s="135"/>
      <c r="N23" s="135"/>
      <c r="O23" s="135"/>
      <c r="P23" s="135"/>
      <c r="Q23" s="135"/>
      <c r="R23" s="135"/>
      <c r="S23" s="135">
        <f>IF($D23&gt;0,S$17*($D23),0)</f>
        <v>0</v>
      </c>
      <c r="T23" s="135">
        <f>IF($D23&gt;0,T$17*($D23),0)</f>
        <v>0</v>
      </c>
      <c r="U23" s="135"/>
      <c r="V23" s="135"/>
      <c r="W23" s="135"/>
      <c r="X23" s="135">
        <f>IF($D23&gt;0,X$17*($D23),0)</f>
        <v>0</v>
      </c>
      <c r="Y23" s="135">
        <f>IF($D23&gt;0,Y$17*($D23),0)</f>
        <v>0</v>
      </c>
      <c r="Z23" s="135"/>
      <c r="AA23" s="135"/>
      <c r="AB23" s="135">
        <f>IF($D23&gt;0,AB$17*($D23),0)</f>
        <v>0</v>
      </c>
      <c r="AC23" s="135">
        <f>IF($D23&gt;0,AC$17*($D23),0)</f>
        <v>0</v>
      </c>
      <c r="AD23" s="135">
        <f>IF($D23&gt;0,AD$17*($D23),0)</f>
        <v>0</v>
      </c>
      <c r="AE23" s="135">
        <f>IF($D23&gt;0,AE$17*($D23),0)</f>
        <v>0</v>
      </c>
      <c r="AF23" s="135">
        <f>IF($D23&gt;0,AF$17*($D23),0)</f>
        <v>0</v>
      </c>
      <c r="AG23" s="135"/>
      <c r="AH23" s="135">
        <f>IF($D23&gt;0,AH$17*($D23),0)</f>
        <v>0</v>
      </c>
      <c r="AI23" s="135"/>
      <c r="AJ23" s="135">
        <f t="shared" ref="AJ23:AL24" si="22">IF($D23&gt;0,AJ$17*($D23),0)</f>
        <v>0</v>
      </c>
      <c r="AK23" s="135">
        <f t="shared" si="22"/>
        <v>0</v>
      </c>
      <c r="AL23" s="135">
        <f t="shared" si="22"/>
        <v>0</v>
      </c>
      <c r="AM23" s="135">
        <f>IF($D23&gt;0,AM$17*($D23),0)</f>
        <v>0</v>
      </c>
      <c r="AN23" s="135"/>
      <c r="AO23" s="135">
        <f>IF($D23&gt;0,AO$17*($D23),0)</f>
        <v>0</v>
      </c>
      <c r="AP23" s="137"/>
      <c r="AR23" s="45" t="s">
        <v>721</v>
      </c>
      <c r="AS23" s="49">
        <f t="shared" si="7"/>
        <v>0</v>
      </c>
    </row>
    <row r="24" spans="2:45" ht="23.25" x14ac:dyDescent="0.4">
      <c r="B24" s="127" t="s">
        <v>188</v>
      </c>
      <c r="C24" s="87">
        <f>'Controlli e SOA'!C14</f>
        <v>4</v>
      </c>
      <c r="D24" s="89">
        <f t="shared" si="2"/>
        <v>1</v>
      </c>
      <c r="E24" s="53"/>
      <c r="F24" s="59">
        <f>IF($D24&gt;0,F$17*($D24),0)</f>
        <v>0</v>
      </c>
      <c r="G24" s="7"/>
      <c r="H24" s="7"/>
      <c r="I24" s="7">
        <f t="shared" si="11"/>
        <v>0</v>
      </c>
      <c r="J24" s="7"/>
      <c r="K24" s="7"/>
      <c r="L24" s="7"/>
      <c r="M24" s="7"/>
      <c r="N24" s="7"/>
      <c r="O24" s="7"/>
      <c r="P24" s="7"/>
      <c r="Q24" s="7"/>
      <c r="R24" s="7"/>
      <c r="S24" s="7"/>
      <c r="T24" s="7"/>
      <c r="U24" s="7">
        <f t="shared" ref="U24:W27" si="23">IF($D24&gt;0,U$17*($D24),0)</f>
        <v>0</v>
      </c>
      <c r="V24" s="7">
        <f t="shared" si="23"/>
        <v>0</v>
      </c>
      <c r="W24" s="7">
        <f t="shared" si="23"/>
        <v>0</v>
      </c>
      <c r="X24" s="7">
        <f t="shared" ref="X24:Y27" si="24">IF($D24&gt;0,X$17*($D24),0)</f>
        <v>0</v>
      </c>
      <c r="Y24" s="7">
        <f t="shared" si="24"/>
        <v>0</v>
      </c>
      <c r="Z24" s="7">
        <f t="shared" ref="Z24:Z29" si="25">IF($D24&gt;0,Z$17*($D24),0)</f>
        <v>0</v>
      </c>
      <c r="AA24" s="7"/>
      <c r="AB24" s="7">
        <f t="shared" si="19"/>
        <v>0</v>
      </c>
      <c r="AC24" s="7">
        <f t="shared" si="19"/>
        <v>0</v>
      </c>
      <c r="AD24" s="7">
        <f t="shared" si="19"/>
        <v>0</v>
      </c>
      <c r="AE24" s="7">
        <f>IF($D24&gt;0,AE$17*($D24),0)</f>
        <v>0</v>
      </c>
      <c r="AF24" s="7">
        <f t="shared" si="16"/>
        <v>0</v>
      </c>
      <c r="AG24" s="7">
        <f>IF($D24&gt;0,AG$17*($D24),0)</f>
        <v>0</v>
      </c>
      <c r="AH24" s="7">
        <f>IF($D24&gt;0,AH$17*($D24),0)</f>
        <v>0</v>
      </c>
      <c r="AI24" s="7"/>
      <c r="AJ24" s="7">
        <f t="shared" si="22"/>
        <v>0</v>
      </c>
      <c r="AK24" s="7">
        <f t="shared" si="22"/>
        <v>0</v>
      </c>
      <c r="AL24" s="7">
        <f t="shared" si="22"/>
        <v>0</v>
      </c>
      <c r="AM24" s="7">
        <f>IF($D24&gt;0,AM$17*($D24),0)</f>
        <v>0</v>
      </c>
      <c r="AN24" s="7"/>
      <c r="AO24" s="7">
        <f t="shared" si="21"/>
        <v>0</v>
      </c>
      <c r="AP24" s="60">
        <f>IF($D24&gt;0,AP$17*($D24),0)</f>
        <v>0</v>
      </c>
      <c r="AR24" s="127" t="s">
        <v>188</v>
      </c>
      <c r="AS24" s="49">
        <f t="shared" si="7"/>
        <v>0</v>
      </c>
    </row>
    <row r="25" spans="2:45" ht="34.9" x14ac:dyDescent="0.4">
      <c r="B25" s="127" t="s">
        <v>189</v>
      </c>
      <c r="C25" s="87">
        <f>'Controlli e SOA'!C15</f>
        <v>4</v>
      </c>
      <c r="D25" s="89">
        <f t="shared" si="2"/>
        <v>1</v>
      </c>
      <c r="E25" s="53"/>
      <c r="F25" s="59"/>
      <c r="G25" s="7"/>
      <c r="H25" s="7"/>
      <c r="I25" s="7">
        <f t="shared" si="11"/>
        <v>0</v>
      </c>
      <c r="J25" s="7">
        <f>IF($D25&gt;0,J$17*($D25),0)</f>
        <v>0</v>
      </c>
      <c r="K25" s="7"/>
      <c r="L25" s="7"/>
      <c r="M25" s="7"/>
      <c r="N25" s="7"/>
      <c r="O25" s="7"/>
      <c r="P25" s="7"/>
      <c r="Q25" s="7"/>
      <c r="R25" s="7"/>
      <c r="S25" s="7"/>
      <c r="T25" s="7"/>
      <c r="U25" s="7">
        <f t="shared" si="23"/>
        <v>0</v>
      </c>
      <c r="V25" s="7">
        <f t="shared" si="23"/>
        <v>0</v>
      </c>
      <c r="W25" s="7">
        <f t="shared" si="23"/>
        <v>0</v>
      </c>
      <c r="X25" s="7">
        <f t="shared" si="24"/>
        <v>0</v>
      </c>
      <c r="Y25" s="7">
        <f t="shared" si="24"/>
        <v>0</v>
      </c>
      <c r="Z25" s="7">
        <f t="shared" si="25"/>
        <v>0</v>
      </c>
      <c r="AA25" s="7"/>
      <c r="AB25" s="7"/>
      <c r="AC25" s="7"/>
      <c r="AD25" s="7"/>
      <c r="AE25" s="7"/>
      <c r="AF25" s="7"/>
      <c r="AG25" s="7"/>
      <c r="AH25" s="7"/>
      <c r="AI25" s="7">
        <f>IF($D25&gt;0,AI$17*($D25),0)</f>
        <v>0</v>
      </c>
      <c r="AJ25" s="7"/>
      <c r="AK25" s="7"/>
      <c r="AL25" s="7"/>
      <c r="AM25" s="7">
        <f>IF($D25&gt;0,AM$17*($D25),0)</f>
        <v>0</v>
      </c>
      <c r="AN25" s="7"/>
      <c r="AO25" s="7"/>
      <c r="AP25" s="60">
        <f>IF($D25&gt;0,AP$17*($D25),0)</f>
        <v>0</v>
      </c>
      <c r="AR25" s="127" t="s">
        <v>189</v>
      </c>
      <c r="AS25" s="49">
        <f t="shared" si="7"/>
        <v>0</v>
      </c>
    </row>
    <row r="26" spans="2:45" ht="23.25" x14ac:dyDescent="0.4">
      <c r="B26" s="127" t="s">
        <v>190</v>
      </c>
      <c r="C26" s="87">
        <f>'Controlli e SOA'!C16</f>
        <v>4</v>
      </c>
      <c r="D26" s="89">
        <f t="shared" si="2"/>
        <v>1</v>
      </c>
      <c r="E26" s="53"/>
      <c r="F26" s="59">
        <f t="shared" ref="F26:H26" si="26">IF($D26&gt;0,F$17*($D26),0)</f>
        <v>0</v>
      </c>
      <c r="G26" s="7">
        <f t="shared" si="26"/>
        <v>0</v>
      </c>
      <c r="H26" s="7">
        <f t="shared" si="26"/>
        <v>0</v>
      </c>
      <c r="I26" s="7">
        <f t="shared" si="11"/>
        <v>0</v>
      </c>
      <c r="J26" s="7">
        <f>IF($D26&gt;0,J$17*($D26),0)</f>
        <v>0</v>
      </c>
      <c r="K26" s="7">
        <f>IF($D26&gt;0,K$17*($D26),0)</f>
        <v>0</v>
      </c>
      <c r="L26" s="7">
        <f>IF($D26&gt;0,L$17*($D26),0)</f>
        <v>0</v>
      </c>
      <c r="M26" s="7"/>
      <c r="N26" s="7">
        <f t="shared" ref="N26:S26" si="27">IF($D26&gt;0,N$17*($D26),0)</f>
        <v>0</v>
      </c>
      <c r="O26" s="7">
        <f t="shared" si="27"/>
        <v>0</v>
      </c>
      <c r="P26" s="7">
        <f t="shared" si="27"/>
        <v>0</v>
      </c>
      <c r="Q26" s="7">
        <f t="shared" si="27"/>
        <v>0</v>
      </c>
      <c r="R26" s="7">
        <f t="shared" si="27"/>
        <v>0</v>
      </c>
      <c r="S26" s="7">
        <f t="shared" si="27"/>
        <v>0</v>
      </c>
      <c r="T26" s="7">
        <f>IF($D26&gt;0,T$17*($D26),0)</f>
        <v>0</v>
      </c>
      <c r="U26" s="7">
        <f t="shared" si="23"/>
        <v>0</v>
      </c>
      <c r="V26" s="7">
        <f t="shared" si="23"/>
        <v>0</v>
      </c>
      <c r="W26" s="7">
        <f t="shared" si="23"/>
        <v>0</v>
      </c>
      <c r="X26" s="7">
        <f t="shared" si="24"/>
        <v>0</v>
      </c>
      <c r="Y26" s="7">
        <f t="shared" si="24"/>
        <v>0</v>
      </c>
      <c r="Z26" s="7">
        <f t="shared" si="25"/>
        <v>0</v>
      </c>
      <c r="AA26" s="7">
        <f t="shared" ref="AA26:AF26" si="28">IF($D26&gt;0,AA$17*($D26),0)</f>
        <v>0</v>
      </c>
      <c r="AB26" s="7">
        <f t="shared" si="28"/>
        <v>0</v>
      </c>
      <c r="AC26" s="7">
        <f t="shared" si="28"/>
        <v>0</v>
      </c>
      <c r="AD26" s="7">
        <f t="shared" si="28"/>
        <v>0</v>
      </c>
      <c r="AE26" s="7">
        <f t="shared" si="28"/>
        <v>0</v>
      </c>
      <c r="AF26" s="7">
        <f t="shared" si="28"/>
        <v>0</v>
      </c>
      <c r="AG26" s="7">
        <f>IF($D26&gt;0,AG$17*($D26),0)</f>
        <v>0</v>
      </c>
      <c r="AH26" s="7">
        <f>IF($D26&gt;0,AH$17*($D26),0)</f>
        <v>0</v>
      </c>
      <c r="AI26" s="7">
        <f>IF($D26&gt;0,AI$17*($D26),0)</f>
        <v>0</v>
      </c>
      <c r="AJ26" s="7">
        <f t="shared" ref="AJ26:AL27" si="29">IF($D26&gt;0,AJ$17*($D26),0)</f>
        <v>0</v>
      </c>
      <c r="AK26" s="7">
        <f>IF($D26&gt;0,AK$17*($D26),0)</f>
        <v>0</v>
      </c>
      <c r="AL26" s="7">
        <f t="shared" si="29"/>
        <v>0</v>
      </c>
      <c r="AM26" s="7"/>
      <c r="AN26" s="7">
        <f>IF($D26&gt;0,AN$17*($D26),0)</f>
        <v>0</v>
      </c>
      <c r="AO26" s="7"/>
      <c r="AP26" s="60">
        <f>IF($D26&gt;0,AP$17*($D26),0)</f>
        <v>0</v>
      </c>
      <c r="AR26" s="127" t="s">
        <v>190</v>
      </c>
      <c r="AS26" s="49">
        <f t="shared" si="7"/>
        <v>0</v>
      </c>
    </row>
    <row r="27" spans="2:45" ht="23.25" x14ac:dyDescent="0.4">
      <c r="B27" s="127" t="s">
        <v>191</v>
      </c>
      <c r="C27" s="87">
        <f>'Controlli e SOA'!C17</f>
        <v>4</v>
      </c>
      <c r="D27" s="89">
        <f t="shared" si="2"/>
        <v>1</v>
      </c>
      <c r="E27" s="53"/>
      <c r="F27" s="59"/>
      <c r="G27" s="7"/>
      <c r="H27" s="7"/>
      <c r="I27" s="7">
        <f t="shared" si="11"/>
        <v>0</v>
      </c>
      <c r="J27" s="7"/>
      <c r="K27" s="7"/>
      <c r="L27" s="7"/>
      <c r="M27" s="7"/>
      <c r="N27" s="7"/>
      <c r="O27" s="7"/>
      <c r="P27" s="7">
        <f>IF($D27&gt;0,P$17*($D27),0)</f>
        <v>0</v>
      </c>
      <c r="Q27" s="7">
        <f>IF($D27&gt;0,Q$17*($D27),0)</f>
        <v>0</v>
      </c>
      <c r="R27" s="7"/>
      <c r="S27" s="7"/>
      <c r="T27" s="7">
        <f>IF($D27&gt;0,T$17*($D27),0)</f>
        <v>0</v>
      </c>
      <c r="U27" s="7">
        <f t="shared" si="23"/>
        <v>0</v>
      </c>
      <c r="V27" s="7">
        <f t="shared" si="23"/>
        <v>0</v>
      </c>
      <c r="W27" s="7">
        <f t="shared" si="23"/>
        <v>0</v>
      </c>
      <c r="X27" s="7">
        <f t="shared" si="24"/>
        <v>0</v>
      </c>
      <c r="Y27" s="7">
        <f t="shared" si="24"/>
        <v>0</v>
      </c>
      <c r="Z27" s="7">
        <f t="shared" si="25"/>
        <v>0</v>
      </c>
      <c r="AA27" s="7">
        <f>IF($D27&gt;0,AA$17*($D27),0)</f>
        <v>0</v>
      </c>
      <c r="AB27" s="7"/>
      <c r="AC27" s="7"/>
      <c r="AD27" s="7"/>
      <c r="AE27" s="7">
        <f>IF($D27&gt;0,AE$17*($D27),0)</f>
        <v>0</v>
      </c>
      <c r="AF27" s="7">
        <f>IF($D27&gt;0,AF$17*($D27),0)</f>
        <v>0</v>
      </c>
      <c r="AG27" s="7">
        <f>IF($D27&gt;0,AG$17*($D27),0)</f>
        <v>0</v>
      </c>
      <c r="AH27" s="7">
        <f>IF($D27&gt;0,AH$17*($D27),0)</f>
        <v>0</v>
      </c>
      <c r="AI27" s="7">
        <f>IF($D27&gt;0,AI$17*($D27),0)</f>
        <v>0</v>
      </c>
      <c r="AJ27" s="7">
        <f t="shared" si="29"/>
        <v>0</v>
      </c>
      <c r="AK27" s="7">
        <f>IF($D27&gt;0,AK$17*($D27),0)</f>
        <v>0</v>
      </c>
      <c r="AL27" s="7">
        <f t="shared" si="29"/>
        <v>0</v>
      </c>
      <c r="AM27" s="7"/>
      <c r="AN27" s="7"/>
      <c r="AO27" s="7"/>
      <c r="AP27" s="60">
        <f>IF($D27&gt;0,AP$17*($D27),0)</f>
        <v>0</v>
      </c>
      <c r="AR27" s="127" t="s">
        <v>191</v>
      </c>
      <c r="AS27" s="49">
        <f t="shared" si="7"/>
        <v>0</v>
      </c>
    </row>
    <row r="28" spans="2:45" x14ac:dyDescent="0.4">
      <c r="B28" s="127" t="s">
        <v>722</v>
      </c>
      <c r="C28" s="87">
        <f>'Controlli e SOA'!C18</f>
        <v>4</v>
      </c>
      <c r="D28" s="89">
        <f t="shared" ref="D28" si="30">IF(C28="NA", 0, IF(C28=0,0,5-C28))</f>
        <v>1</v>
      </c>
      <c r="E28" s="53"/>
      <c r="F28" s="59"/>
      <c r="G28" s="7"/>
      <c r="H28" s="7"/>
      <c r="I28" s="7"/>
      <c r="J28" s="7"/>
      <c r="K28" s="7"/>
      <c r="L28" s="7"/>
      <c r="M28" s="7"/>
      <c r="N28" s="7"/>
      <c r="O28" s="7"/>
      <c r="P28" s="7"/>
      <c r="Q28" s="7"/>
      <c r="R28" s="7"/>
      <c r="S28" s="7"/>
      <c r="T28" s="7"/>
      <c r="U28" s="7"/>
      <c r="V28" s="7"/>
      <c r="W28" s="7"/>
      <c r="X28" s="7">
        <f>IF($D28&gt;0,X$17*($D28),0)</f>
        <v>0</v>
      </c>
      <c r="Y28" s="7"/>
      <c r="Z28" s="7">
        <f t="shared" si="25"/>
        <v>0</v>
      </c>
      <c r="AA28" s="7"/>
      <c r="AB28" s="7"/>
      <c r="AC28" s="7"/>
      <c r="AD28" s="7"/>
      <c r="AE28" s="7"/>
      <c r="AF28" s="7"/>
      <c r="AG28" s="7"/>
      <c r="AH28" s="7"/>
      <c r="AI28" s="7"/>
      <c r="AJ28" s="7"/>
      <c r="AK28" s="7"/>
      <c r="AL28" s="7"/>
      <c r="AM28" s="7"/>
      <c r="AN28" s="7"/>
      <c r="AO28" s="7"/>
      <c r="AP28" s="60"/>
      <c r="AR28" s="127" t="s">
        <v>722</v>
      </c>
      <c r="AS28" s="49">
        <f t="shared" ref="AS28" si="31">MAX(F28:AP28)</f>
        <v>0</v>
      </c>
    </row>
    <row r="29" spans="2:45" ht="69.75" x14ac:dyDescent="0.4">
      <c r="B29" s="127" t="s">
        <v>723</v>
      </c>
      <c r="C29" s="87">
        <f>'Controlli e SOA'!C19</f>
        <v>4</v>
      </c>
      <c r="D29" s="89">
        <f t="shared" si="2"/>
        <v>1</v>
      </c>
      <c r="E29" s="53"/>
      <c r="F29" s="59"/>
      <c r="G29" s="7"/>
      <c r="H29" s="7"/>
      <c r="I29" s="7"/>
      <c r="J29" s="7"/>
      <c r="K29" s="7"/>
      <c r="L29" s="7"/>
      <c r="M29" s="7"/>
      <c r="N29" s="7"/>
      <c r="O29" s="7"/>
      <c r="P29" s="7"/>
      <c r="Q29" s="7"/>
      <c r="R29" s="7"/>
      <c r="S29" s="7"/>
      <c r="T29" s="7"/>
      <c r="U29" s="7"/>
      <c r="V29" s="7"/>
      <c r="W29" s="7"/>
      <c r="X29" s="7">
        <f>IF($D29&gt;0,X$17*($D29),0)</f>
        <v>0</v>
      </c>
      <c r="Y29" s="7"/>
      <c r="Z29" s="7">
        <f t="shared" si="25"/>
        <v>0</v>
      </c>
      <c r="AA29" s="7"/>
      <c r="AB29" s="7"/>
      <c r="AC29" s="7"/>
      <c r="AD29" s="7"/>
      <c r="AE29" s="7"/>
      <c r="AF29" s="7"/>
      <c r="AG29" s="7"/>
      <c r="AH29" s="7"/>
      <c r="AI29" s="7"/>
      <c r="AJ29" s="7"/>
      <c r="AK29" s="7"/>
      <c r="AL29" s="7"/>
      <c r="AM29" s="7"/>
      <c r="AN29" s="7"/>
      <c r="AO29" s="7"/>
      <c r="AP29" s="60"/>
      <c r="AR29" s="127" t="s">
        <v>723</v>
      </c>
      <c r="AS29" s="49">
        <f t="shared" si="7"/>
        <v>0</v>
      </c>
    </row>
    <row r="30" spans="2:45" ht="23.25" x14ac:dyDescent="0.4">
      <c r="B30" s="127" t="s">
        <v>192</v>
      </c>
      <c r="C30" s="87">
        <f>'Controlli e SOA'!C20</f>
        <v>4</v>
      </c>
      <c r="D30" s="89">
        <f t="shared" si="2"/>
        <v>1</v>
      </c>
      <c r="E30" s="53"/>
      <c r="F30" s="59"/>
      <c r="G30" s="7"/>
      <c r="H30" s="7"/>
      <c r="I30" s="7"/>
      <c r="J30" s="7"/>
      <c r="K30" s="7"/>
      <c r="L30" s="7"/>
      <c r="M30" s="7"/>
      <c r="N30" s="7"/>
      <c r="O30" s="7"/>
      <c r="P30" s="7"/>
      <c r="Q30" s="7"/>
      <c r="R30" s="7"/>
      <c r="S30" s="7"/>
      <c r="T30" s="7"/>
      <c r="U30" s="7"/>
      <c r="V30" s="7"/>
      <c r="W30" s="7"/>
      <c r="X30" s="7"/>
      <c r="Y30" s="7"/>
      <c r="Z30" s="7">
        <f t="shared" ref="Z30:Z34" si="32">IF($D30&gt;0,Z$17*($D30),0)</f>
        <v>0</v>
      </c>
      <c r="AA30" s="7"/>
      <c r="AB30" s="7"/>
      <c r="AC30" s="7"/>
      <c r="AD30" s="7"/>
      <c r="AE30" s="7"/>
      <c r="AF30" s="7">
        <f t="shared" ref="AF30:AF34" si="33">IF($D30&gt;0,AF$17*($D30),0)</f>
        <v>0</v>
      </c>
      <c r="AG30" s="7">
        <f t="shared" ref="AG30:AI32" si="34">IF($D30&gt;0,AG$17*($D30),0)</f>
        <v>0</v>
      </c>
      <c r="AH30" s="7">
        <f t="shared" si="34"/>
        <v>0</v>
      </c>
      <c r="AI30" s="7">
        <f t="shared" si="34"/>
        <v>0</v>
      </c>
      <c r="AJ30" s="7"/>
      <c r="AK30" s="7">
        <f t="shared" ref="AK30:AK32" si="35">IF($D30&gt;0,AK$17*($D30),0)</f>
        <v>0</v>
      </c>
      <c r="AL30" s="7">
        <f t="shared" ref="AL30:AM34" si="36">IF($D30&gt;0,AL$17*($D30),0)</f>
        <v>0</v>
      </c>
      <c r="AM30" s="7">
        <f t="shared" si="36"/>
        <v>0</v>
      </c>
      <c r="AN30" s="7"/>
      <c r="AO30" s="7">
        <f>IF($D30&gt;0,AO$17*($D30),0)</f>
        <v>0</v>
      </c>
      <c r="AP30" s="60"/>
      <c r="AR30" s="127" t="s">
        <v>192</v>
      </c>
      <c r="AS30" s="49">
        <f t="shared" si="7"/>
        <v>0</v>
      </c>
    </row>
    <row r="31" spans="2:45" ht="23.25" x14ac:dyDescent="0.4">
      <c r="B31" s="127" t="s">
        <v>193</v>
      </c>
      <c r="C31" s="87">
        <f>'Controlli e SOA'!C21</f>
        <v>4</v>
      </c>
      <c r="D31" s="89">
        <f t="shared" si="2"/>
        <v>1</v>
      </c>
      <c r="E31" s="53"/>
      <c r="F31" s="59"/>
      <c r="G31" s="7"/>
      <c r="H31" s="7"/>
      <c r="I31" s="7"/>
      <c r="J31" s="7"/>
      <c r="K31" s="7"/>
      <c r="L31" s="7"/>
      <c r="M31" s="7"/>
      <c r="N31" s="7"/>
      <c r="O31" s="7"/>
      <c r="P31" s="7"/>
      <c r="Q31" s="7"/>
      <c r="R31" s="7"/>
      <c r="S31" s="7"/>
      <c r="T31" s="7"/>
      <c r="U31" s="7"/>
      <c r="V31" s="7"/>
      <c r="W31" s="7"/>
      <c r="X31" s="7"/>
      <c r="Y31" s="7"/>
      <c r="Z31" s="7">
        <f t="shared" si="32"/>
        <v>0</v>
      </c>
      <c r="AA31" s="7"/>
      <c r="AB31" s="7"/>
      <c r="AC31" s="7"/>
      <c r="AD31" s="7"/>
      <c r="AE31" s="7"/>
      <c r="AF31" s="7">
        <f t="shared" si="33"/>
        <v>0</v>
      </c>
      <c r="AG31" s="7">
        <f t="shared" si="34"/>
        <v>0</v>
      </c>
      <c r="AH31" s="7">
        <f t="shared" si="34"/>
        <v>0</v>
      </c>
      <c r="AI31" s="7">
        <f t="shared" si="34"/>
        <v>0</v>
      </c>
      <c r="AJ31" s="7"/>
      <c r="AK31" s="7">
        <f t="shared" si="35"/>
        <v>0</v>
      </c>
      <c r="AL31" s="7">
        <f t="shared" si="36"/>
        <v>0</v>
      </c>
      <c r="AM31" s="7">
        <f t="shared" si="36"/>
        <v>0</v>
      </c>
      <c r="AN31" s="7"/>
      <c r="AO31" s="7">
        <f>IF($D31&gt;0,AO$17*($D31),0)</f>
        <v>0</v>
      </c>
      <c r="AP31" s="60"/>
      <c r="AR31" s="127" t="s">
        <v>193</v>
      </c>
      <c r="AS31" s="49">
        <f t="shared" si="7"/>
        <v>0</v>
      </c>
    </row>
    <row r="32" spans="2:45" ht="23.25" x14ac:dyDescent="0.4">
      <c r="B32" s="127" t="s">
        <v>194</v>
      </c>
      <c r="C32" s="87">
        <f>'Controlli e SOA'!C22</f>
        <v>4</v>
      </c>
      <c r="D32" s="89">
        <f t="shared" si="2"/>
        <v>1</v>
      </c>
      <c r="E32" s="53"/>
      <c r="F32" s="59"/>
      <c r="G32" s="7"/>
      <c r="H32" s="7"/>
      <c r="I32" s="7"/>
      <c r="J32" s="7"/>
      <c r="K32" s="7"/>
      <c r="L32" s="7"/>
      <c r="M32" s="7"/>
      <c r="N32" s="7"/>
      <c r="O32" s="7"/>
      <c r="P32" s="7"/>
      <c r="Q32" s="7"/>
      <c r="R32" s="7"/>
      <c r="S32" s="7"/>
      <c r="T32" s="7"/>
      <c r="U32" s="7"/>
      <c r="V32" s="7"/>
      <c r="W32" s="7"/>
      <c r="X32" s="7"/>
      <c r="Y32" s="7"/>
      <c r="Z32" s="7">
        <f t="shared" si="32"/>
        <v>0</v>
      </c>
      <c r="AA32" s="7"/>
      <c r="AB32" s="7"/>
      <c r="AC32" s="7"/>
      <c r="AD32" s="7"/>
      <c r="AE32" s="7"/>
      <c r="AF32" s="7">
        <f t="shared" si="33"/>
        <v>0</v>
      </c>
      <c r="AG32" s="7">
        <f t="shared" si="34"/>
        <v>0</v>
      </c>
      <c r="AH32" s="7">
        <f t="shared" si="34"/>
        <v>0</v>
      </c>
      <c r="AI32" s="7">
        <f t="shared" si="34"/>
        <v>0</v>
      </c>
      <c r="AJ32" s="7"/>
      <c r="AK32" s="7">
        <f t="shared" si="35"/>
        <v>0</v>
      </c>
      <c r="AL32" s="7">
        <f t="shared" si="36"/>
        <v>0</v>
      </c>
      <c r="AM32" s="7">
        <f t="shared" si="36"/>
        <v>0</v>
      </c>
      <c r="AN32" s="7"/>
      <c r="AO32" s="7">
        <f>IF($D32&gt;0,AO$17*($D32),0)</f>
        <v>0</v>
      </c>
      <c r="AP32" s="60"/>
      <c r="AR32" s="127" t="s">
        <v>194</v>
      </c>
      <c r="AS32" s="49">
        <f t="shared" si="7"/>
        <v>0</v>
      </c>
    </row>
    <row r="33" spans="2:45" ht="34.9" x14ac:dyDescent="0.4">
      <c r="B33" s="127" t="s">
        <v>195</v>
      </c>
      <c r="C33" s="87">
        <f>'Controlli e SOA'!C23</f>
        <v>4</v>
      </c>
      <c r="D33" s="89">
        <f t="shared" si="2"/>
        <v>1</v>
      </c>
      <c r="E33" s="53"/>
      <c r="F33" s="59"/>
      <c r="G33" s="7"/>
      <c r="H33" s="7"/>
      <c r="I33" s="7">
        <f>IF($D33&gt;0,I$17*($D33),0)</f>
        <v>0</v>
      </c>
      <c r="J33" s="7"/>
      <c r="K33" s="7"/>
      <c r="L33" s="7"/>
      <c r="M33" s="7"/>
      <c r="N33" s="7"/>
      <c r="O33" s="7"/>
      <c r="P33" s="7"/>
      <c r="Q33" s="7"/>
      <c r="R33" s="7"/>
      <c r="S33" s="7"/>
      <c r="T33" s="7"/>
      <c r="U33" s="7"/>
      <c r="V33" s="7"/>
      <c r="W33" s="7"/>
      <c r="X33" s="7"/>
      <c r="Y33" s="7"/>
      <c r="Z33" s="7">
        <f t="shared" si="32"/>
        <v>0</v>
      </c>
      <c r="AA33" s="7"/>
      <c r="AB33" s="7"/>
      <c r="AC33" s="7"/>
      <c r="AD33" s="7"/>
      <c r="AE33" s="7"/>
      <c r="AF33" s="7">
        <f t="shared" si="33"/>
        <v>0</v>
      </c>
      <c r="AG33" s="7">
        <f>IF($D33&gt;0,AG$17*($D33),0)</f>
        <v>0</v>
      </c>
      <c r="AH33" s="7"/>
      <c r="AI33" s="7">
        <f>IF($D33&gt;0,AI$17*($D33),0)</f>
        <v>0</v>
      </c>
      <c r="AJ33" s="7"/>
      <c r="AK33" s="7">
        <f>IF($D33&gt;0,AK$17*($D33),0)</f>
        <v>0</v>
      </c>
      <c r="AL33" s="7">
        <f t="shared" si="36"/>
        <v>0</v>
      </c>
      <c r="AM33" s="7">
        <f t="shared" si="36"/>
        <v>0</v>
      </c>
      <c r="AN33" s="7"/>
      <c r="AO33" s="7"/>
      <c r="AP33" s="60"/>
      <c r="AR33" s="127" t="s">
        <v>195</v>
      </c>
      <c r="AS33" s="49">
        <f t="shared" si="7"/>
        <v>0</v>
      </c>
    </row>
    <row r="34" spans="2:45" ht="23.25" x14ac:dyDescent="0.4">
      <c r="B34" s="127" t="s">
        <v>196</v>
      </c>
      <c r="C34" s="87">
        <f>'Controlli e SOA'!C24</f>
        <v>4</v>
      </c>
      <c r="D34" s="89">
        <f t="shared" si="2"/>
        <v>1</v>
      </c>
      <c r="E34" s="53"/>
      <c r="F34" s="59"/>
      <c r="G34" s="7"/>
      <c r="H34" s="7"/>
      <c r="I34" s="7">
        <f>IF($D34&gt;0,I$17*($D34),0)</f>
        <v>0</v>
      </c>
      <c r="J34" s="7"/>
      <c r="K34" s="7"/>
      <c r="L34" s="7"/>
      <c r="M34" s="7"/>
      <c r="N34" s="7"/>
      <c r="O34" s="7"/>
      <c r="P34" s="7"/>
      <c r="Q34" s="7"/>
      <c r="R34" s="7"/>
      <c r="S34" s="7"/>
      <c r="T34" s="7"/>
      <c r="U34" s="7"/>
      <c r="V34" s="7"/>
      <c r="W34" s="7"/>
      <c r="X34" s="7"/>
      <c r="Y34" s="7"/>
      <c r="Z34" s="7">
        <f t="shared" si="32"/>
        <v>0</v>
      </c>
      <c r="AA34" s="7"/>
      <c r="AB34" s="7"/>
      <c r="AC34" s="7"/>
      <c r="AD34" s="7"/>
      <c r="AE34" s="7"/>
      <c r="AF34" s="7">
        <f t="shared" si="33"/>
        <v>0</v>
      </c>
      <c r="AG34" s="7">
        <f>IF($D34&gt;0,AG$17*($D34),0)</f>
        <v>0</v>
      </c>
      <c r="AH34" s="7">
        <f>IF($D34&gt;0,AH$17*($D34),0)</f>
        <v>0</v>
      </c>
      <c r="AI34" s="7">
        <f>IF($D34&gt;0,AI$17*($D34),0)</f>
        <v>0</v>
      </c>
      <c r="AJ34" s="7">
        <f>IF($D34&gt;0,AJ$17*($D34),0)</f>
        <v>0</v>
      </c>
      <c r="AK34" s="7">
        <f>IF($D34&gt;0,AK$17*($D34),0)</f>
        <v>0</v>
      </c>
      <c r="AL34" s="7">
        <f t="shared" si="36"/>
        <v>0</v>
      </c>
      <c r="AM34" s="7">
        <f t="shared" si="36"/>
        <v>0</v>
      </c>
      <c r="AN34" s="7"/>
      <c r="AO34" s="7">
        <f>IF($D34&gt;0,AO$17*($D34),0)</f>
        <v>0</v>
      </c>
      <c r="AP34" s="60"/>
      <c r="AR34" s="127" t="s">
        <v>196</v>
      </c>
      <c r="AS34" s="49">
        <f t="shared" si="7"/>
        <v>0</v>
      </c>
    </row>
    <row r="35" spans="2:45" ht="34.9" x14ac:dyDescent="0.4">
      <c r="B35" s="127" t="s">
        <v>197</v>
      </c>
      <c r="C35" s="87">
        <f>'Controlli e SOA'!C25</f>
        <v>4</v>
      </c>
      <c r="D35" s="89">
        <f t="shared" ref="D35:D44" si="37">IF(C35="NA", 0, IF(C35=0,0,5-C35))</f>
        <v>1</v>
      </c>
      <c r="E35" s="53"/>
      <c r="F35" s="59"/>
      <c r="G35" s="7"/>
      <c r="H35" s="7"/>
      <c r="I35" s="7">
        <f>IF($D35&gt;0,I$17*($D35),0)</f>
        <v>0</v>
      </c>
      <c r="J35" s="7">
        <f>IF($D35&gt;0,J$17*($D35),0)</f>
        <v>0</v>
      </c>
      <c r="K35" s="7"/>
      <c r="L35" s="7"/>
      <c r="M35" s="7"/>
      <c r="N35" s="7"/>
      <c r="O35" s="7"/>
      <c r="P35" s="7"/>
      <c r="Q35" s="7"/>
      <c r="R35" s="7"/>
      <c r="S35" s="7"/>
      <c r="T35" s="7"/>
      <c r="U35" s="7"/>
      <c r="V35" s="7">
        <f>IF($D35&gt;0,V$17*($D35),0)</f>
        <v>0</v>
      </c>
      <c r="W35" s="7">
        <f>IF($D35&gt;0,W$17*($D35),0)</f>
        <v>0</v>
      </c>
      <c r="X35" s="7"/>
      <c r="Y35" s="7"/>
      <c r="Z35" s="7"/>
      <c r="AA35" s="7"/>
      <c r="AB35" s="7"/>
      <c r="AC35" s="7"/>
      <c r="AD35" s="7"/>
      <c r="AE35" s="7"/>
      <c r="AF35" s="7"/>
      <c r="AG35" s="7"/>
      <c r="AH35" s="7"/>
      <c r="AI35" s="7">
        <f>IF($D35&gt;0,AI$17*($D35),0)</f>
        <v>0</v>
      </c>
      <c r="AJ35" s="7"/>
      <c r="AK35" s="7"/>
      <c r="AL35" s="7"/>
      <c r="AM35" s="7">
        <f t="shared" ref="AM35" si="38">IF($D35&gt;0,AM$17*($D35),0)</f>
        <v>0</v>
      </c>
      <c r="AN35" s="7"/>
      <c r="AO35" s="7"/>
      <c r="AP35" s="60"/>
      <c r="AR35" s="127" t="s">
        <v>197</v>
      </c>
      <c r="AS35" s="49">
        <f t="shared" si="7"/>
        <v>0</v>
      </c>
    </row>
    <row r="36" spans="2:45" ht="23.25" x14ac:dyDescent="0.4">
      <c r="B36" s="127" t="s">
        <v>198</v>
      </c>
      <c r="C36" s="87">
        <f>'Controlli e SOA'!C26</f>
        <v>4</v>
      </c>
      <c r="D36" s="89">
        <f t="shared" si="37"/>
        <v>1</v>
      </c>
      <c r="E36" s="53"/>
      <c r="F36" s="59"/>
      <c r="G36" s="7"/>
      <c r="H36" s="7"/>
      <c r="I36" s="7"/>
      <c r="J36" s="7"/>
      <c r="K36" s="7"/>
      <c r="L36" s="7"/>
      <c r="M36" s="7"/>
      <c r="N36" s="7"/>
      <c r="O36" s="7"/>
      <c r="P36" s="7"/>
      <c r="Q36" s="7">
        <f>IF($D36&gt;0,Q$17*($D36),0)</f>
        <v>0</v>
      </c>
      <c r="R36" s="7"/>
      <c r="S36" s="7"/>
      <c r="T36" s="7"/>
      <c r="U36" s="7">
        <f>IF($D36&gt;0,U$17*($D36),0)</f>
        <v>0</v>
      </c>
      <c r="V36" s="7"/>
      <c r="W36" s="7"/>
      <c r="X36" s="7"/>
      <c r="Y36" s="7"/>
      <c r="Z36" s="7">
        <f t="shared" ref="Z36" si="39">IF($D36&gt;0,Z$17*($D36),0)</f>
        <v>0</v>
      </c>
      <c r="AA36" s="7"/>
      <c r="AB36" s="7"/>
      <c r="AC36" s="7"/>
      <c r="AD36" s="7"/>
      <c r="AE36" s="7"/>
      <c r="AF36" s="7"/>
      <c r="AG36" s="7"/>
      <c r="AH36" s="7"/>
      <c r="AI36" s="7">
        <f>IF($D36&gt;0,AI$17*($D36),0)</f>
        <v>0</v>
      </c>
      <c r="AJ36" s="7"/>
      <c r="AK36" s="7"/>
      <c r="AL36" s="7"/>
      <c r="AM36" s="7"/>
      <c r="AN36" s="7"/>
      <c r="AO36" s="7"/>
      <c r="AP36" s="60">
        <f>IF($D36&gt;0,AP$17*($D36),0)</f>
        <v>0</v>
      </c>
      <c r="AR36" s="127" t="s">
        <v>198</v>
      </c>
      <c r="AS36" s="49">
        <f t="shared" si="7"/>
        <v>0</v>
      </c>
    </row>
    <row r="37" spans="2:45" ht="23.25" x14ac:dyDescent="0.4">
      <c r="B37" s="127" t="s">
        <v>199</v>
      </c>
      <c r="C37" s="87">
        <f>'Controlli e SOA'!C27</f>
        <v>4</v>
      </c>
      <c r="D37" s="89">
        <f t="shared" si="37"/>
        <v>1</v>
      </c>
      <c r="E37" s="53"/>
      <c r="F37" s="59"/>
      <c r="G37" s="7"/>
      <c r="H37" s="7"/>
      <c r="I37" s="7">
        <f t="shared" ref="I37:L37" si="40">IF($D37&gt;0,I$17*($D37),0)</f>
        <v>0</v>
      </c>
      <c r="J37" s="7">
        <f t="shared" si="40"/>
        <v>0</v>
      </c>
      <c r="K37" s="7">
        <f t="shared" si="40"/>
        <v>0</v>
      </c>
      <c r="L37" s="7">
        <f t="shared" si="40"/>
        <v>0</v>
      </c>
      <c r="M37" s="7"/>
      <c r="N37" s="7"/>
      <c r="O37" s="7"/>
      <c r="P37" s="7">
        <f>IF($D37&gt;0,P$17*($D37),0)</f>
        <v>0</v>
      </c>
      <c r="Q37" s="7"/>
      <c r="R37" s="7"/>
      <c r="S37" s="7"/>
      <c r="T37" s="7"/>
      <c r="U37" s="7"/>
      <c r="V37" s="7">
        <f t="shared" ref="V37:W38" si="41">IF($D37&gt;0,V$17*($D37),0)</f>
        <v>0</v>
      </c>
      <c r="W37" s="7">
        <f t="shared" si="41"/>
        <v>0</v>
      </c>
      <c r="X37" s="7"/>
      <c r="Y37" s="7"/>
      <c r="Z37" s="7"/>
      <c r="AA37" s="7"/>
      <c r="AB37" s="7"/>
      <c r="AC37" s="7"/>
      <c r="AD37" s="7"/>
      <c r="AE37" s="7"/>
      <c r="AF37" s="7"/>
      <c r="AG37" s="7"/>
      <c r="AH37" s="7"/>
      <c r="AI37" s="7"/>
      <c r="AJ37" s="7"/>
      <c r="AK37" s="7"/>
      <c r="AL37" s="7">
        <f>IF($D37&gt;0,AL$17*($D37),0)</f>
        <v>0</v>
      </c>
      <c r="AM37" s="7">
        <f>IF($D37&gt;0,AM$17*($D37),0)</f>
        <v>0</v>
      </c>
      <c r="AN37" s="7"/>
      <c r="AO37" s="7"/>
      <c r="AP37" s="60"/>
      <c r="AR37" s="127" t="s">
        <v>199</v>
      </c>
      <c r="AS37" s="49">
        <f t="shared" si="7"/>
        <v>0</v>
      </c>
    </row>
    <row r="38" spans="2:45" ht="23.25" x14ac:dyDescent="0.4">
      <c r="B38" s="127" t="s">
        <v>200</v>
      </c>
      <c r="C38" s="87">
        <f>'Controlli e SOA'!C28</f>
        <v>4</v>
      </c>
      <c r="D38" s="89">
        <f t="shared" si="37"/>
        <v>1</v>
      </c>
      <c r="E38" s="53"/>
      <c r="F38" s="59">
        <f t="shared" ref="F38" si="42">IF($D38&gt;0,F$17*($D38),0)</f>
        <v>0</v>
      </c>
      <c r="G38" s="7"/>
      <c r="H38" s="7"/>
      <c r="I38" s="7">
        <f>IF($D38&gt;0,I$17*($D38),0)</f>
        <v>0</v>
      </c>
      <c r="J38" s="7">
        <f>IF($D38&gt;0,J$17*($D38),0)</f>
        <v>0</v>
      </c>
      <c r="K38" s="7"/>
      <c r="L38" s="7"/>
      <c r="M38" s="7"/>
      <c r="N38" s="7"/>
      <c r="O38" s="7"/>
      <c r="P38" s="7"/>
      <c r="Q38" s="7"/>
      <c r="R38" s="7">
        <f t="shared" ref="R38" si="43">IF($D38&gt;0,R$17*($D38),0)</f>
        <v>0</v>
      </c>
      <c r="S38" s="7"/>
      <c r="T38" s="7">
        <f t="shared" ref="T38" si="44">IF($D38&gt;0,T$17*($D38),0)</f>
        <v>0</v>
      </c>
      <c r="U38" s="7"/>
      <c r="V38" s="7">
        <f t="shared" si="41"/>
        <v>0</v>
      </c>
      <c r="W38" s="7">
        <f t="shared" si="41"/>
        <v>0</v>
      </c>
      <c r="X38" s="7"/>
      <c r="Y38" s="7"/>
      <c r="Z38" s="7"/>
      <c r="AA38" s="7"/>
      <c r="AB38" s="7"/>
      <c r="AC38" s="7"/>
      <c r="AD38" s="7"/>
      <c r="AE38" s="7"/>
      <c r="AF38" s="7"/>
      <c r="AG38" s="7"/>
      <c r="AH38" s="7"/>
      <c r="AI38" s="7"/>
      <c r="AJ38" s="7"/>
      <c r="AK38" s="7"/>
      <c r="AL38" s="7">
        <f>IF($D38&gt;0,AL$17*($D38),0)</f>
        <v>0</v>
      </c>
      <c r="AM38" s="7"/>
      <c r="AN38" s="7"/>
      <c r="AO38" s="7"/>
      <c r="AP38" s="60"/>
      <c r="AR38" s="127" t="s">
        <v>200</v>
      </c>
      <c r="AS38" s="49">
        <f t="shared" si="7"/>
        <v>0</v>
      </c>
    </row>
    <row r="39" spans="2:45" ht="34.9" x14ac:dyDescent="0.4">
      <c r="B39" s="127" t="s">
        <v>201</v>
      </c>
      <c r="C39" s="87">
        <f>'Controlli e SOA'!C29</f>
        <v>4</v>
      </c>
      <c r="D39" s="89">
        <f t="shared" si="37"/>
        <v>1</v>
      </c>
      <c r="E39" s="53"/>
      <c r="F39" s="59"/>
      <c r="G39" s="7"/>
      <c r="H39" s="7"/>
      <c r="I39" s="7"/>
      <c r="J39" s="7"/>
      <c r="K39" s="7"/>
      <c r="L39" s="7"/>
      <c r="M39" s="7"/>
      <c r="N39" s="7"/>
      <c r="O39" s="7"/>
      <c r="P39" s="7"/>
      <c r="Q39" s="7"/>
      <c r="R39" s="7"/>
      <c r="S39" s="7"/>
      <c r="T39" s="7"/>
      <c r="U39" s="7"/>
      <c r="V39" s="7"/>
      <c r="W39" s="7"/>
      <c r="X39" s="7">
        <f>IF($D39&gt;0,X$17*($D39),0)</f>
        <v>0</v>
      </c>
      <c r="Y39" s="7"/>
      <c r="Z39" s="7">
        <f>IF($D39&gt;0,Z$17*($D39),0)</f>
        <v>0</v>
      </c>
      <c r="AA39" s="7"/>
      <c r="AB39" s="7"/>
      <c r="AC39" s="7"/>
      <c r="AD39" s="7"/>
      <c r="AE39" s="7"/>
      <c r="AF39" s="7"/>
      <c r="AG39" s="7"/>
      <c r="AH39" s="7"/>
      <c r="AI39" s="7"/>
      <c r="AJ39" s="7"/>
      <c r="AK39" s="7"/>
      <c r="AL39" s="7"/>
      <c r="AM39" s="7"/>
      <c r="AN39" s="7"/>
      <c r="AO39" s="7"/>
      <c r="AP39" s="60"/>
      <c r="AR39" s="127" t="s">
        <v>201</v>
      </c>
      <c r="AS39" s="49">
        <f t="shared" si="7"/>
        <v>0</v>
      </c>
    </row>
    <row r="40" spans="2:45" ht="23.25" x14ac:dyDescent="0.4">
      <c r="B40" s="127" t="s">
        <v>202</v>
      </c>
      <c r="C40" s="87">
        <f>'Controlli e SOA'!C30</f>
        <v>4</v>
      </c>
      <c r="D40" s="89">
        <f t="shared" si="37"/>
        <v>1</v>
      </c>
      <c r="E40" s="53"/>
      <c r="F40" s="59">
        <f>IF($D40&gt;0,F$17*($D40),0)</f>
        <v>0</v>
      </c>
      <c r="G40" s="7"/>
      <c r="H40" s="7"/>
      <c r="I40" s="7"/>
      <c r="J40" s="7">
        <f t="shared" ref="J40:L40" si="45">IF($D40&gt;0,J$17*($D40),0)</f>
        <v>0</v>
      </c>
      <c r="K40" s="7">
        <f t="shared" si="45"/>
        <v>0</v>
      </c>
      <c r="L40" s="7">
        <f t="shared" si="45"/>
        <v>0</v>
      </c>
      <c r="M40" s="7"/>
      <c r="N40" s="7"/>
      <c r="O40" s="7"/>
      <c r="P40" s="7">
        <f t="shared" ref="P40:S40" si="46">IF($D40&gt;0,P$17*($D40),0)</f>
        <v>0</v>
      </c>
      <c r="Q40" s="7">
        <f t="shared" si="46"/>
        <v>0</v>
      </c>
      <c r="R40" s="7">
        <f t="shared" si="46"/>
        <v>0</v>
      </c>
      <c r="S40" s="7">
        <f t="shared" si="46"/>
        <v>0</v>
      </c>
      <c r="T40" s="7"/>
      <c r="U40" s="7">
        <f>IF($D40&gt;0,U$17*($D40),0)</f>
        <v>0</v>
      </c>
      <c r="V40" s="7"/>
      <c r="W40" s="7"/>
      <c r="X40" s="7"/>
      <c r="Y40" s="7"/>
      <c r="Z40" s="7">
        <f>IF($D40&gt;0,Z$17*($D40),0)</f>
        <v>0</v>
      </c>
      <c r="AA40" s="7">
        <f>IF($D40&gt;0,AA$17*($D40),0)</f>
        <v>0</v>
      </c>
      <c r="AB40" s="7"/>
      <c r="AC40" s="7"/>
      <c r="AD40" s="7"/>
      <c r="AE40" s="7">
        <f>IF($D40&gt;0,AE$17*($D40),0)</f>
        <v>0</v>
      </c>
      <c r="AF40" s="7"/>
      <c r="AG40" s="7"/>
      <c r="AH40" s="7">
        <f>IF($D40&gt;0,AH$17*($D40),0)</f>
        <v>0</v>
      </c>
      <c r="AI40" s="7">
        <f>IF($D40&gt;0,AI$17*($D40),0)</f>
        <v>0</v>
      </c>
      <c r="AJ40" s="7"/>
      <c r="AK40" s="7"/>
      <c r="AL40" s="7"/>
      <c r="AM40" s="7"/>
      <c r="AN40" s="7"/>
      <c r="AO40" s="7"/>
      <c r="AP40" s="60">
        <f>IF($D40&gt;0,AP$17*($D40),0)</f>
        <v>0</v>
      </c>
      <c r="AR40" s="127" t="s">
        <v>202</v>
      </c>
      <c r="AS40" s="49">
        <f t="shared" si="7"/>
        <v>0</v>
      </c>
    </row>
    <row r="41" spans="2:45" ht="23.25" x14ac:dyDescent="0.4">
      <c r="B41" s="127" t="s">
        <v>203</v>
      </c>
      <c r="C41" s="87">
        <f>'Controlli e SOA'!C31</f>
        <v>4</v>
      </c>
      <c r="D41" s="89">
        <f t="shared" si="37"/>
        <v>1</v>
      </c>
      <c r="E41" s="53"/>
      <c r="F41" s="59"/>
      <c r="G41" s="7"/>
      <c r="H41" s="7"/>
      <c r="I41" s="7"/>
      <c r="J41" s="7"/>
      <c r="K41" s="7"/>
      <c r="L41" s="7"/>
      <c r="M41" s="7"/>
      <c r="N41" s="7"/>
      <c r="O41" s="7"/>
      <c r="P41" s="7"/>
      <c r="Q41" s="7"/>
      <c r="R41" s="7"/>
      <c r="S41" s="7"/>
      <c r="T41" s="7"/>
      <c r="U41" s="7"/>
      <c r="V41" s="7"/>
      <c r="W41" s="7"/>
      <c r="X41" s="7"/>
      <c r="Y41" s="7"/>
      <c r="Z41" s="7">
        <f>IF($D41&gt;0,Z$17*($D41),0)</f>
        <v>0</v>
      </c>
      <c r="AA41" s="7"/>
      <c r="AB41" s="7"/>
      <c r="AC41" s="7"/>
      <c r="AD41" s="7"/>
      <c r="AE41" s="7"/>
      <c r="AF41" s="7">
        <f t="shared" ref="AF41:AF46" si="47">IF($D41&gt;0,AF$17*($D41),0)</f>
        <v>0</v>
      </c>
      <c r="AG41" s="7"/>
      <c r="AH41" s="7">
        <f t="shared" ref="AH41:AH49" si="48">IF($D41&gt;0,AH$17*($D41),0)</f>
        <v>0</v>
      </c>
      <c r="AI41" s="7"/>
      <c r="AJ41" s="7"/>
      <c r="AK41" s="7"/>
      <c r="AL41" s="7"/>
      <c r="AM41" s="7">
        <f>IF($D41&gt;0,AM$17*($D41),0)</f>
        <v>0</v>
      </c>
      <c r="AN41" s="7"/>
      <c r="AO41" s="7"/>
      <c r="AP41" s="60"/>
      <c r="AR41" s="127" t="s">
        <v>203</v>
      </c>
      <c r="AS41" s="49">
        <f t="shared" si="7"/>
        <v>0</v>
      </c>
    </row>
    <row r="42" spans="2:45" ht="23.25" x14ac:dyDescent="0.4">
      <c r="B42" s="127" t="s">
        <v>204</v>
      </c>
      <c r="C42" s="87">
        <f>'Controlli e SOA'!C32</f>
        <v>4</v>
      </c>
      <c r="D42" s="89">
        <f t="shared" si="37"/>
        <v>1</v>
      </c>
      <c r="E42" s="53"/>
      <c r="F42" s="59">
        <f t="shared" ref="F42:O42" si="49">IF($D42&gt;0,F$17*($D42),0)</f>
        <v>0</v>
      </c>
      <c r="G42" s="7">
        <f t="shared" si="49"/>
        <v>0</v>
      </c>
      <c r="H42" s="7">
        <f t="shared" si="49"/>
        <v>0</v>
      </c>
      <c r="I42" s="7">
        <f t="shared" si="49"/>
        <v>0</v>
      </c>
      <c r="J42" s="7">
        <f t="shared" si="49"/>
        <v>0</v>
      </c>
      <c r="K42" s="7">
        <f t="shared" si="49"/>
        <v>0</v>
      </c>
      <c r="L42" s="7">
        <f t="shared" si="49"/>
        <v>0</v>
      </c>
      <c r="M42" s="7">
        <f t="shared" si="49"/>
        <v>0</v>
      </c>
      <c r="N42" s="7">
        <f t="shared" si="49"/>
        <v>0</v>
      </c>
      <c r="O42" s="7">
        <f t="shared" si="49"/>
        <v>0</v>
      </c>
      <c r="P42" s="7"/>
      <c r="Q42" s="7"/>
      <c r="R42" s="7">
        <f>IF($D42&gt;0,R$17*($D42),0)</f>
        <v>0</v>
      </c>
      <c r="S42" s="7"/>
      <c r="T42" s="7">
        <f>IF($D42&gt;0,T$17*($D42),0)</f>
        <v>0</v>
      </c>
      <c r="U42" s="7"/>
      <c r="V42" s="7"/>
      <c r="W42" s="7"/>
      <c r="X42" s="7"/>
      <c r="Y42" s="7"/>
      <c r="Z42" s="7"/>
      <c r="AA42" s="7">
        <f t="shared" ref="AA42:AE42" si="50">IF($D42&gt;0,AA$17*($D42),0)</f>
        <v>0</v>
      </c>
      <c r="AB42" s="7">
        <f t="shared" si="50"/>
        <v>0</v>
      </c>
      <c r="AC42" s="7">
        <f t="shared" si="50"/>
        <v>0</v>
      </c>
      <c r="AD42" s="7">
        <f t="shared" si="50"/>
        <v>0</v>
      </c>
      <c r="AE42" s="7">
        <f t="shared" si="50"/>
        <v>0</v>
      </c>
      <c r="AF42" s="7">
        <f t="shared" si="47"/>
        <v>0</v>
      </c>
      <c r="AG42" s="7">
        <f t="shared" ref="AG42:AG49" si="51">IF($D42&gt;0,AG$17*($D42),0)</f>
        <v>0</v>
      </c>
      <c r="AH42" s="7">
        <f t="shared" si="48"/>
        <v>0</v>
      </c>
      <c r="AI42" s="7"/>
      <c r="AJ42" s="7"/>
      <c r="AK42" s="7">
        <f t="shared" ref="AK42:AK49" si="52">IF($D42&gt;0,AK$17*($D42),0)</f>
        <v>0</v>
      </c>
      <c r="AL42" s="7">
        <f>IF($D42&gt;0,AL$17*($D42),0)</f>
        <v>0</v>
      </c>
      <c r="AM42" s="7"/>
      <c r="AN42" s="7">
        <f>IF($D42&gt;0,AN$17*($D42),0)</f>
        <v>0</v>
      </c>
      <c r="AO42" s="7">
        <f>IF($D42&gt;0,AO$17*($D42),0)</f>
        <v>0</v>
      </c>
      <c r="AP42" s="60"/>
      <c r="AR42" s="127" t="s">
        <v>204</v>
      </c>
      <c r="AS42" s="49">
        <f t="shared" si="7"/>
        <v>0</v>
      </c>
    </row>
    <row r="43" spans="2:45" ht="23.25" x14ac:dyDescent="0.4">
      <c r="B43" s="127" t="s">
        <v>205</v>
      </c>
      <c r="C43" s="87">
        <f>'Controlli e SOA'!C33</f>
        <v>4</v>
      </c>
      <c r="D43" s="89">
        <f>IF(C43="NA", 0, IF(C43=0,0,5-C43))</f>
        <v>1</v>
      </c>
      <c r="E43" s="53"/>
      <c r="F43" s="59"/>
      <c r="G43" s="7"/>
      <c r="H43" s="7"/>
      <c r="I43" s="7"/>
      <c r="J43" s="7"/>
      <c r="K43" s="7"/>
      <c r="L43" s="7"/>
      <c r="M43" s="7"/>
      <c r="N43" s="7"/>
      <c r="O43" s="7"/>
      <c r="P43" s="7">
        <f t="shared" ref="P43:Q46" si="53">IF($D43&gt;0,P$17*($D43),0)</f>
        <v>0</v>
      </c>
      <c r="Q43" s="7">
        <f t="shared" si="53"/>
        <v>0</v>
      </c>
      <c r="R43" s="7"/>
      <c r="S43" s="7"/>
      <c r="T43" s="7"/>
      <c r="U43" s="7"/>
      <c r="V43" s="7"/>
      <c r="W43" s="7"/>
      <c r="X43" s="7"/>
      <c r="Y43" s="7"/>
      <c r="Z43" s="7">
        <f t="shared" ref="Z43:Z44" si="54">IF($D43&gt;0,Z$17*($D43),0)</f>
        <v>0</v>
      </c>
      <c r="AA43" s="7"/>
      <c r="AB43" s="7">
        <f>IF($D43&gt;0,AB$17*($D43),0)</f>
        <v>0</v>
      </c>
      <c r="AC43" s="7">
        <f>IF($D43&gt;0,AC$17*($D43),0)</f>
        <v>0</v>
      </c>
      <c r="AD43" s="7">
        <f>IF($D43&gt;0,AD$17*($D43),0)</f>
        <v>0</v>
      </c>
      <c r="AE43" s="7">
        <f>IF($D43&gt;0,AE$17*($D43),0)</f>
        <v>0</v>
      </c>
      <c r="AF43" s="7">
        <f t="shared" si="47"/>
        <v>0</v>
      </c>
      <c r="AG43" s="7">
        <f t="shared" si="51"/>
        <v>0</v>
      </c>
      <c r="AH43" s="7">
        <f t="shared" si="48"/>
        <v>0</v>
      </c>
      <c r="AI43" s="7">
        <f t="shared" ref="AI43:AJ46" si="55">IF($D43&gt;0,AI$17*($D43),0)</f>
        <v>0</v>
      </c>
      <c r="AJ43" s="7">
        <f t="shared" si="55"/>
        <v>0</v>
      </c>
      <c r="AK43" s="7">
        <f t="shared" si="52"/>
        <v>0</v>
      </c>
      <c r="AL43" s="7">
        <f>IF($D43&gt;0,AL$17*($D43),0)</f>
        <v>0</v>
      </c>
      <c r="AM43" s="7">
        <f t="shared" ref="AM43:AM50" si="56">IF($D43&gt;0,AM$17*($D43),0)</f>
        <v>0</v>
      </c>
      <c r="AN43" s="7"/>
      <c r="AO43" s="7">
        <f t="shared" ref="AO43:AO49" si="57">IF($D43&gt;0,AO$17*($D43),0)</f>
        <v>0</v>
      </c>
      <c r="AP43" s="60"/>
      <c r="AR43" s="127" t="s">
        <v>205</v>
      </c>
      <c r="AS43" s="49">
        <f t="shared" si="7"/>
        <v>0</v>
      </c>
    </row>
    <row r="44" spans="2:45" ht="23.25" x14ac:dyDescent="0.4">
      <c r="B44" s="127" t="s">
        <v>206</v>
      </c>
      <c r="C44" s="87">
        <f>'Controlli e SOA'!C34</f>
        <v>4</v>
      </c>
      <c r="D44" s="89">
        <f t="shared" si="37"/>
        <v>1</v>
      </c>
      <c r="E44" s="53"/>
      <c r="F44" s="59"/>
      <c r="G44" s="7"/>
      <c r="H44" s="7"/>
      <c r="I44" s="7"/>
      <c r="J44" s="7"/>
      <c r="K44" s="7"/>
      <c r="L44" s="7"/>
      <c r="M44" s="7"/>
      <c r="N44" s="7"/>
      <c r="O44" s="7"/>
      <c r="P44" s="7">
        <f t="shared" si="53"/>
        <v>0</v>
      </c>
      <c r="Q44" s="7">
        <f t="shared" si="53"/>
        <v>0</v>
      </c>
      <c r="R44" s="7"/>
      <c r="S44" s="7"/>
      <c r="T44" s="7"/>
      <c r="U44" s="7"/>
      <c r="V44" s="7"/>
      <c r="W44" s="7"/>
      <c r="X44" s="7"/>
      <c r="Y44" s="7"/>
      <c r="Z44" s="7">
        <f t="shared" si="54"/>
        <v>0</v>
      </c>
      <c r="AA44" s="7"/>
      <c r="AB44" s="7">
        <f t="shared" ref="AB44:AD49" si="58">IF($D44&gt;0,AB$17*($D44),0)</f>
        <v>0</v>
      </c>
      <c r="AC44" s="7">
        <f t="shared" si="58"/>
        <v>0</v>
      </c>
      <c r="AD44" s="7">
        <f t="shared" si="58"/>
        <v>0</v>
      </c>
      <c r="AE44" s="7"/>
      <c r="AF44" s="7">
        <f t="shared" si="47"/>
        <v>0</v>
      </c>
      <c r="AG44" s="7">
        <f t="shared" si="51"/>
        <v>0</v>
      </c>
      <c r="AH44" s="7">
        <f t="shared" si="48"/>
        <v>0</v>
      </c>
      <c r="AI44" s="7">
        <f t="shared" si="55"/>
        <v>0</v>
      </c>
      <c r="AJ44" s="7">
        <f t="shared" si="55"/>
        <v>0</v>
      </c>
      <c r="AK44" s="7">
        <f t="shared" si="52"/>
        <v>0</v>
      </c>
      <c r="AL44" s="7"/>
      <c r="AM44" s="7">
        <f t="shared" si="56"/>
        <v>0</v>
      </c>
      <c r="AN44" s="7"/>
      <c r="AO44" s="7">
        <f t="shared" si="57"/>
        <v>0</v>
      </c>
      <c r="AP44" s="60"/>
      <c r="AR44" s="127" t="s">
        <v>206</v>
      </c>
      <c r="AS44" s="49">
        <f t="shared" si="7"/>
        <v>0</v>
      </c>
    </row>
    <row r="45" spans="2:45" ht="23.25" x14ac:dyDescent="0.4">
      <c r="B45" s="127" t="s">
        <v>207</v>
      </c>
      <c r="C45" s="87">
        <f>'Controlli e SOA'!C35</f>
        <v>4</v>
      </c>
      <c r="D45" s="89">
        <f t="shared" ref="D45:D64" si="59">IF(C45="NA", 0, IF(C45=0,0,5-C45))</f>
        <v>1</v>
      </c>
      <c r="E45" s="53"/>
      <c r="F45" s="59"/>
      <c r="G45" s="7"/>
      <c r="H45" s="7"/>
      <c r="I45" s="7"/>
      <c r="J45" s="7"/>
      <c r="K45" s="7"/>
      <c r="L45" s="7"/>
      <c r="M45" s="7"/>
      <c r="N45" s="7"/>
      <c r="O45" s="7"/>
      <c r="P45" s="7">
        <f t="shared" si="53"/>
        <v>0</v>
      </c>
      <c r="Q45" s="7">
        <f t="shared" si="53"/>
        <v>0</v>
      </c>
      <c r="R45" s="7"/>
      <c r="S45" s="7"/>
      <c r="T45" s="7"/>
      <c r="U45" s="7"/>
      <c r="V45" s="7"/>
      <c r="W45" s="7"/>
      <c r="X45" s="7"/>
      <c r="Y45" s="7"/>
      <c r="Z45" s="7">
        <f>IF($D45&gt;0,Z$17*($D45),0)</f>
        <v>0</v>
      </c>
      <c r="AA45" s="7"/>
      <c r="AB45" s="7">
        <f t="shared" si="58"/>
        <v>0</v>
      </c>
      <c r="AC45" s="7">
        <f t="shared" si="58"/>
        <v>0</v>
      </c>
      <c r="AD45" s="7">
        <f t="shared" si="58"/>
        <v>0</v>
      </c>
      <c r="AE45" s="7"/>
      <c r="AF45" s="7">
        <f t="shared" si="47"/>
        <v>0</v>
      </c>
      <c r="AG45" s="7">
        <f t="shared" si="51"/>
        <v>0</v>
      </c>
      <c r="AH45" s="7">
        <f t="shared" si="48"/>
        <v>0</v>
      </c>
      <c r="AI45" s="7">
        <f t="shared" si="55"/>
        <v>0</v>
      </c>
      <c r="AJ45" s="7">
        <f t="shared" si="55"/>
        <v>0</v>
      </c>
      <c r="AK45" s="7">
        <f t="shared" si="52"/>
        <v>0</v>
      </c>
      <c r="AL45" s="7">
        <f>IF($D45&gt;0,AL$17*($D45),0)</f>
        <v>0</v>
      </c>
      <c r="AM45" s="7">
        <f t="shared" si="56"/>
        <v>0</v>
      </c>
      <c r="AN45" s="7"/>
      <c r="AO45" s="7">
        <f t="shared" si="57"/>
        <v>0</v>
      </c>
      <c r="AP45" s="60"/>
      <c r="AR45" s="127" t="s">
        <v>207</v>
      </c>
      <c r="AS45" s="49">
        <f t="shared" si="7"/>
        <v>0</v>
      </c>
    </row>
    <row r="46" spans="2:45" ht="23.25" x14ac:dyDescent="0.4">
      <c r="B46" s="127" t="s">
        <v>208</v>
      </c>
      <c r="C46" s="87">
        <f>'Controlli e SOA'!C36</f>
        <v>4</v>
      </c>
      <c r="D46" s="89">
        <f t="shared" si="59"/>
        <v>1</v>
      </c>
      <c r="E46" s="53"/>
      <c r="F46" s="59"/>
      <c r="G46" s="7"/>
      <c r="H46" s="7"/>
      <c r="I46" s="7">
        <f>IF($D46&gt;0,I$17*($D46),0)</f>
        <v>0</v>
      </c>
      <c r="J46" s="7"/>
      <c r="K46" s="7"/>
      <c r="L46" s="7"/>
      <c r="M46" s="7"/>
      <c r="N46" s="7"/>
      <c r="O46" s="7"/>
      <c r="P46" s="7">
        <f t="shared" si="53"/>
        <v>0</v>
      </c>
      <c r="Q46" s="7">
        <f t="shared" si="53"/>
        <v>0</v>
      </c>
      <c r="R46" s="7">
        <f>IF($D46&gt;0,R$17*($D46),0)</f>
        <v>0</v>
      </c>
      <c r="S46" s="7"/>
      <c r="T46" s="7"/>
      <c r="U46" s="7"/>
      <c r="V46" s="7"/>
      <c r="W46" s="7"/>
      <c r="X46" s="7"/>
      <c r="Y46" s="7"/>
      <c r="Z46" s="7">
        <f>IF($D46&gt;0,Z$17*($D46),0)</f>
        <v>0</v>
      </c>
      <c r="AA46" s="7">
        <f>IF($D46&gt;0,AA$17*($D46),0)</f>
        <v>0</v>
      </c>
      <c r="AB46" s="7">
        <f t="shared" si="58"/>
        <v>0</v>
      </c>
      <c r="AC46" s="7">
        <f t="shared" si="58"/>
        <v>0</v>
      </c>
      <c r="AD46" s="7">
        <f t="shared" si="58"/>
        <v>0</v>
      </c>
      <c r="AE46" s="7">
        <f>IF($D46&gt;0,AE$17*($D46),0)</f>
        <v>0</v>
      </c>
      <c r="AF46" s="7">
        <f t="shared" si="47"/>
        <v>0</v>
      </c>
      <c r="AG46" s="7">
        <f t="shared" si="51"/>
        <v>0</v>
      </c>
      <c r="AH46" s="7">
        <f t="shared" si="48"/>
        <v>0</v>
      </c>
      <c r="AI46" s="7">
        <f t="shared" si="55"/>
        <v>0</v>
      </c>
      <c r="AJ46" s="7">
        <f t="shared" si="55"/>
        <v>0</v>
      </c>
      <c r="AK46" s="7">
        <f t="shared" si="52"/>
        <v>0</v>
      </c>
      <c r="AL46" s="7">
        <f>IF($D46&gt;0,AL$17*($D46),0)</f>
        <v>0</v>
      </c>
      <c r="AM46" s="7">
        <f t="shared" si="56"/>
        <v>0</v>
      </c>
      <c r="AN46" s="7">
        <f>IF($D46&gt;0,AN$17*($D46),0)</f>
        <v>0</v>
      </c>
      <c r="AO46" s="7">
        <f t="shared" si="57"/>
        <v>0</v>
      </c>
      <c r="AP46" s="60"/>
      <c r="AR46" s="127" t="s">
        <v>208</v>
      </c>
      <c r="AS46" s="49">
        <f t="shared" si="7"/>
        <v>0</v>
      </c>
    </row>
    <row r="47" spans="2:45" ht="46.5" x14ac:dyDescent="0.4">
      <c r="B47" s="127" t="s">
        <v>724</v>
      </c>
      <c r="C47" s="87">
        <f>'Controlli e SOA'!C37</f>
        <v>4</v>
      </c>
      <c r="D47" s="89">
        <f t="shared" ref="D47" si="60">IF(C47="NA", 0, IF(C47=0,0,5-C47))</f>
        <v>1</v>
      </c>
      <c r="E47" s="53"/>
      <c r="F47" s="59"/>
      <c r="G47" s="7"/>
      <c r="H47" s="7"/>
      <c r="I47" s="7"/>
      <c r="J47" s="7"/>
      <c r="K47" s="7"/>
      <c r="L47" s="7"/>
      <c r="M47" s="7"/>
      <c r="N47" s="7"/>
      <c r="O47" s="7"/>
      <c r="P47" s="7"/>
      <c r="Q47" s="7"/>
      <c r="R47" s="7"/>
      <c r="S47" s="7"/>
      <c r="T47" s="7"/>
      <c r="U47" s="7"/>
      <c r="V47" s="7"/>
      <c r="W47" s="7"/>
      <c r="X47" s="7">
        <f>IF($D47&gt;0,X$17*($D47),0)</f>
        <v>0</v>
      </c>
      <c r="Y47" s="7"/>
      <c r="Z47" s="7">
        <f>IF($D47&gt;0,Z$17*($D47),0)</f>
        <v>0</v>
      </c>
      <c r="AA47" s="7"/>
      <c r="AB47" s="7"/>
      <c r="AC47" s="7"/>
      <c r="AD47" s="7"/>
      <c r="AE47" s="7"/>
      <c r="AF47" s="7"/>
      <c r="AG47" s="7"/>
      <c r="AH47" s="7"/>
      <c r="AI47" s="7"/>
      <c r="AJ47" s="7"/>
      <c r="AK47" s="7"/>
      <c r="AL47" s="7"/>
      <c r="AM47" s="7"/>
      <c r="AN47" s="7"/>
      <c r="AO47" s="7"/>
      <c r="AP47" s="60"/>
      <c r="AR47" s="127" t="s">
        <v>724</v>
      </c>
      <c r="AS47" s="49">
        <f t="shared" si="7"/>
        <v>0</v>
      </c>
    </row>
    <row r="48" spans="2:45" ht="23.25" x14ac:dyDescent="0.4">
      <c r="B48" s="127" t="s">
        <v>756</v>
      </c>
      <c r="C48" s="87">
        <f>'Controlli e SOA'!C38</f>
        <v>4</v>
      </c>
      <c r="D48" s="89">
        <f t="shared" si="59"/>
        <v>1</v>
      </c>
      <c r="E48" s="53"/>
      <c r="F48" s="59"/>
      <c r="G48" s="7"/>
      <c r="H48" s="7"/>
      <c r="I48" s="7"/>
      <c r="J48" s="7"/>
      <c r="K48" s="7"/>
      <c r="L48" s="7"/>
      <c r="M48" s="7"/>
      <c r="N48" s="7"/>
      <c r="O48" s="7"/>
      <c r="P48" s="7"/>
      <c r="Q48" s="7"/>
      <c r="R48" s="7"/>
      <c r="S48" s="7"/>
      <c r="T48" s="7"/>
      <c r="U48" s="7"/>
      <c r="V48" s="7"/>
      <c r="W48" s="7"/>
      <c r="X48" s="7">
        <f>IF($D48&gt;0,X$17*($D48),0)</f>
        <v>0</v>
      </c>
      <c r="Y48" s="7"/>
      <c r="Z48" s="7">
        <f>IF($D48&gt;0,Z$17*($D48),0)</f>
        <v>0</v>
      </c>
      <c r="AA48" s="7"/>
      <c r="AB48" s="7"/>
      <c r="AC48" s="7"/>
      <c r="AD48" s="7"/>
      <c r="AE48" s="7"/>
      <c r="AF48" s="7"/>
      <c r="AG48" s="7"/>
      <c r="AH48" s="7"/>
      <c r="AI48" s="7"/>
      <c r="AJ48" s="7"/>
      <c r="AK48" s="7"/>
      <c r="AL48" s="7"/>
      <c r="AM48" s="7"/>
      <c r="AN48" s="7"/>
      <c r="AO48" s="7"/>
      <c r="AP48" s="60"/>
      <c r="AR48" s="127" t="s">
        <v>756</v>
      </c>
      <c r="AS48" s="49">
        <f t="shared" ref="AS48" si="61">MAX(F48:AP48)</f>
        <v>0</v>
      </c>
    </row>
    <row r="49" spans="2:45" ht="23.25" x14ac:dyDescent="0.4">
      <c r="B49" s="127" t="s">
        <v>209</v>
      </c>
      <c r="C49" s="87">
        <f>'Controlli e SOA'!C39</f>
        <v>4</v>
      </c>
      <c r="D49" s="89">
        <f t="shared" si="59"/>
        <v>1</v>
      </c>
      <c r="E49" s="53"/>
      <c r="F49" s="59"/>
      <c r="G49" s="7"/>
      <c r="H49" s="7"/>
      <c r="I49" s="7"/>
      <c r="J49" s="7"/>
      <c r="K49" s="7"/>
      <c r="L49" s="7"/>
      <c r="M49" s="7"/>
      <c r="N49" s="7"/>
      <c r="O49" s="7"/>
      <c r="P49" s="7"/>
      <c r="Q49" s="7">
        <f>IF($D49&gt;0,Q$17*($D49),0)</f>
        <v>0</v>
      </c>
      <c r="R49" s="7"/>
      <c r="S49" s="7"/>
      <c r="T49" s="7"/>
      <c r="U49" s="7">
        <f>IF($D49&gt;0,U$17*($D49),0)</f>
        <v>0</v>
      </c>
      <c r="V49" s="7"/>
      <c r="W49" s="7"/>
      <c r="X49" s="7"/>
      <c r="Y49" s="7"/>
      <c r="Z49" s="7">
        <f t="shared" ref="Z49:Z56" si="62">IF($D49&gt;0,Z$17*($D49),0)</f>
        <v>0</v>
      </c>
      <c r="AA49" s="7"/>
      <c r="AB49" s="7">
        <f t="shared" si="58"/>
        <v>0</v>
      </c>
      <c r="AC49" s="7">
        <f t="shared" si="58"/>
        <v>0</v>
      </c>
      <c r="AD49" s="7">
        <f t="shared" si="58"/>
        <v>0</v>
      </c>
      <c r="AE49" s="7"/>
      <c r="AF49" s="7">
        <f>IF($D49&gt;0,AF$17*($D49),0)</f>
        <v>0</v>
      </c>
      <c r="AG49" s="7">
        <f t="shared" si="51"/>
        <v>0</v>
      </c>
      <c r="AH49" s="7">
        <f t="shared" si="48"/>
        <v>0</v>
      </c>
      <c r="AI49" s="7"/>
      <c r="AJ49" s="7">
        <f>IF($D49&gt;0,AJ$17*($D49),0)</f>
        <v>0</v>
      </c>
      <c r="AK49" s="7">
        <f t="shared" si="52"/>
        <v>0</v>
      </c>
      <c r="AL49" s="7">
        <f>IF($D49&gt;0,AL$17*($D49),0)</f>
        <v>0</v>
      </c>
      <c r="AM49" s="7">
        <f t="shared" si="56"/>
        <v>0</v>
      </c>
      <c r="AN49" s="7"/>
      <c r="AO49" s="7">
        <f t="shared" si="57"/>
        <v>0</v>
      </c>
      <c r="AP49" s="60">
        <f>IF($D49&gt;0,AP$17*($D49),0)</f>
        <v>0</v>
      </c>
      <c r="AR49" s="127" t="s">
        <v>209</v>
      </c>
      <c r="AS49" s="49">
        <f t="shared" si="7"/>
        <v>0</v>
      </c>
    </row>
    <row r="50" spans="2:45" ht="23.25" x14ac:dyDescent="0.4">
      <c r="B50" s="127" t="s">
        <v>210</v>
      </c>
      <c r="C50" s="87">
        <f>'Controlli e SOA'!C40</f>
        <v>4</v>
      </c>
      <c r="D50" s="89">
        <f t="shared" si="59"/>
        <v>1</v>
      </c>
      <c r="E50" s="53"/>
      <c r="F50" s="59"/>
      <c r="G50" s="7"/>
      <c r="H50" s="7"/>
      <c r="I50" s="7"/>
      <c r="J50" s="7"/>
      <c r="K50" s="7"/>
      <c r="L50" s="7"/>
      <c r="M50" s="7"/>
      <c r="N50" s="7"/>
      <c r="O50" s="7"/>
      <c r="P50" s="7">
        <f>IF($D50&gt;0,P$17*($D50),0)</f>
        <v>0</v>
      </c>
      <c r="Q50" s="7">
        <f>IF($D50&gt;0,Q$17*($D50),0)</f>
        <v>0</v>
      </c>
      <c r="R50" s="7">
        <f>IF($D50&gt;0,R$17*($D50),0)</f>
        <v>0</v>
      </c>
      <c r="S50" s="7"/>
      <c r="T50" s="7"/>
      <c r="U50" s="7">
        <f t="shared" ref="U50:U59" si="63">IF($D50&gt;0,U$17*($D50),0)</f>
        <v>0</v>
      </c>
      <c r="V50" s="7"/>
      <c r="W50" s="7"/>
      <c r="X50" s="7"/>
      <c r="Y50" s="7"/>
      <c r="Z50" s="7">
        <f t="shared" si="62"/>
        <v>0</v>
      </c>
      <c r="AA50" s="7"/>
      <c r="AB50" s="7"/>
      <c r="AC50" s="7"/>
      <c r="AD50" s="7"/>
      <c r="AE50" s="7"/>
      <c r="AF50" s="7">
        <f>IF($D50&gt;0,AF$17*($D50),0)</f>
        <v>0</v>
      </c>
      <c r="AG50" s="7">
        <f t="shared" ref="AG50:AK50" si="64">IF($D50&gt;0,AG$17*($D50),0)</f>
        <v>0</v>
      </c>
      <c r="AH50" s="7">
        <f t="shared" si="64"/>
        <v>0</v>
      </c>
      <c r="AI50" s="7">
        <f t="shared" si="64"/>
        <v>0</v>
      </c>
      <c r="AJ50" s="7">
        <f t="shared" si="64"/>
        <v>0</v>
      </c>
      <c r="AK50" s="7">
        <f t="shared" si="64"/>
        <v>0</v>
      </c>
      <c r="AL50" s="7"/>
      <c r="AM50" s="7">
        <f t="shared" si="56"/>
        <v>0</v>
      </c>
      <c r="AN50" s="7"/>
      <c r="AO50" s="7"/>
      <c r="AP50" s="60">
        <f t="shared" ref="AP50:AP59" si="65">IF($D50&gt;0,AP$17*($D50),0)</f>
        <v>0</v>
      </c>
      <c r="AR50" s="127" t="s">
        <v>210</v>
      </c>
      <c r="AS50" s="49">
        <f t="shared" si="7"/>
        <v>0</v>
      </c>
    </row>
    <row r="51" spans="2:45" ht="104.65" x14ac:dyDescent="0.4">
      <c r="B51" s="127" t="s">
        <v>728</v>
      </c>
      <c r="C51" s="87">
        <f>'Controlli e SOA'!C41</f>
        <v>4</v>
      </c>
      <c r="D51" s="89">
        <f t="shared" si="59"/>
        <v>1</v>
      </c>
      <c r="E51" s="53"/>
      <c r="F51" s="59"/>
      <c r="G51" s="7"/>
      <c r="H51" s="7"/>
      <c r="I51" s="7"/>
      <c r="J51" s="7"/>
      <c r="K51" s="7"/>
      <c r="L51" s="7"/>
      <c r="M51" s="7"/>
      <c r="N51" s="7"/>
      <c r="O51" s="7"/>
      <c r="P51" s="7"/>
      <c r="Q51" s="7">
        <f>IF($D51&gt;0,Q$17*($D51),0)</f>
        <v>0</v>
      </c>
      <c r="R51" s="7"/>
      <c r="S51" s="7"/>
      <c r="T51" s="7"/>
      <c r="U51" s="7">
        <f t="shared" si="63"/>
        <v>0</v>
      </c>
      <c r="V51" s="7"/>
      <c r="W51" s="7"/>
      <c r="X51" s="7"/>
      <c r="Y51" s="7">
        <f>IF($D51&gt;0,Y$17*($D51),0)</f>
        <v>0</v>
      </c>
      <c r="Z51" s="7">
        <f t="shared" si="62"/>
        <v>0</v>
      </c>
      <c r="AA51" s="7"/>
      <c r="AB51" s="7"/>
      <c r="AC51" s="7"/>
      <c r="AD51" s="7"/>
      <c r="AE51" s="7"/>
      <c r="AF51" s="7"/>
      <c r="AG51" s="7"/>
      <c r="AH51" s="7">
        <f t="shared" ref="AH51:AJ56" si="66">IF($D51&gt;0,AH$17*($D51),0)</f>
        <v>0</v>
      </c>
      <c r="AI51" s="7">
        <f t="shared" si="66"/>
        <v>0</v>
      </c>
      <c r="AJ51" s="7">
        <f t="shared" si="66"/>
        <v>0</v>
      </c>
      <c r="AK51" s="7"/>
      <c r="AL51" s="7"/>
      <c r="AM51" s="7"/>
      <c r="AN51" s="7"/>
      <c r="AO51" s="7"/>
      <c r="AP51" s="60">
        <f t="shared" si="65"/>
        <v>0</v>
      </c>
      <c r="AR51" s="127" t="s">
        <v>728</v>
      </c>
      <c r="AS51" s="49">
        <f t="shared" si="7"/>
        <v>0</v>
      </c>
    </row>
    <row r="52" spans="2:45" ht="93" x14ac:dyDescent="0.4">
      <c r="B52" s="45" t="s">
        <v>729</v>
      </c>
      <c r="C52" s="87">
        <f>'Controlli e SOA'!C42</f>
        <v>4</v>
      </c>
      <c r="D52" s="89">
        <f>IF(C52="NA", 0, IF(C52=0,0,5-C52))</f>
        <v>1</v>
      </c>
      <c r="E52" s="53"/>
      <c r="F52" s="136"/>
      <c r="G52" s="135"/>
      <c r="H52" s="135"/>
      <c r="I52" s="135"/>
      <c r="J52" s="135"/>
      <c r="K52" s="135"/>
      <c r="L52" s="135"/>
      <c r="M52" s="135"/>
      <c r="N52" s="135"/>
      <c r="O52" s="135"/>
      <c r="P52" s="135"/>
      <c r="Q52" s="135"/>
      <c r="R52" s="135"/>
      <c r="S52" s="135"/>
      <c r="T52" s="135"/>
      <c r="U52" s="135"/>
      <c r="V52" s="135"/>
      <c r="W52" s="135"/>
      <c r="X52" s="135"/>
      <c r="Y52" s="135">
        <f>IF($D52&gt;0,Y$17*($D52),0)</f>
        <v>0</v>
      </c>
      <c r="Z52" s="135"/>
      <c r="AA52" s="135"/>
      <c r="AB52" s="135"/>
      <c r="AC52" s="135"/>
      <c r="AD52" s="135"/>
      <c r="AE52" s="135"/>
      <c r="AF52" s="135"/>
      <c r="AG52" s="135">
        <f>IF($D52&gt;0,AG$17*($D52),0)</f>
        <v>0</v>
      </c>
      <c r="AH52" s="135"/>
      <c r="AI52" s="135"/>
      <c r="AJ52" s="135"/>
      <c r="AK52" s="135">
        <f t="shared" ref="AK52:AL55" si="67">IF($D52&gt;0,AK$17*($D52),0)</f>
        <v>0</v>
      </c>
      <c r="AL52" s="135">
        <f t="shared" si="67"/>
        <v>0</v>
      </c>
      <c r="AM52" s="135"/>
      <c r="AN52" s="135"/>
      <c r="AO52" s="135"/>
      <c r="AP52" s="137">
        <f>IF($D52&gt;0,AP$17*($D52),0)</f>
        <v>0</v>
      </c>
      <c r="AR52" s="45" t="s">
        <v>729</v>
      </c>
      <c r="AS52" s="49">
        <f t="shared" ref="AS52" si="68">MAX(F52:AP52)</f>
        <v>0</v>
      </c>
    </row>
    <row r="53" spans="2:45" ht="58.15" x14ac:dyDescent="0.4">
      <c r="B53" s="45" t="s">
        <v>730</v>
      </c>
      <c r="C53" s="87">
        <f>'Controlli e SOA'!C43</f>
        <v>4</v>
      </c>
      <c r="D53" s="89">
        <f>IF(C53="NA", 0, IF(C53=0,0,5-C53))</f>
        <v>1</v>
      </c>
      <c r="E53" s="53"/>
      <c r="F53" s="136"/>
      <c r="G53" s="135"/>
      <c r="H53" s="135"/>
      <c r="I53" s="135"/>
      <c r="J53" s="135"/>
      <c r="K53" s="135"/>
      <c r="L53" s="135"/>
      <c r="M53" s="135"/>
      <c r="N53" s="135"/>
      <c r="O53" s="135"/>
      <c r="P53" s="135"/>
      <c r="Q53" s="135"/>
      <c r="R53" s="135"/>
      <c r="S53" s="135"/>
      <c r="T53" s="135"/>
      <c r="U53" s="135"/>
      <c r="V53" s="135"/>
      <c r="W53" s="135"/>
      <c r="X53" s="135"/>
      <c r="Y53" s="135">
        <f>IF($D53&gt;0,Y$17*($D53),0)</f>
        <v>0</v>
      </c>
      <c r="Z53" s="135"/>
      <c r="AA53" s="135"/>
      <c r="AB53" s="135"/>
      <c r="AC53" s="135"/>
      <c r="AD53" s="135"/>
      <c r="AE53" s="135"/>
      <c r="AF53" s="135"/>
      <c r="AG53" s="135">
        <f>IF($D53&gt;0,AG$17*($D53),0)</f>
        <v>0</v>
      </c>
      <c r="AH53" s="135"/>
      <c r="AI53" s="135"/>
      <c r="AJ53" s="135"/>
      <c r="AK53" s="135">
        <f t="shared" si="67"/>
        <v>0</v>
      </c>
      <c r="AL53" s="135">
        <f t="shared" si="67"/>
        <v>0</v>
      </c>
      <c r="AM53" s="135"/>
      <c r="AN53" s="135"/>
      <c r="AO53" s="135"/>
      <c r="AP53" s="137">
        <f>IF($D53&gt;0,AP$17*($D53),0)</f>
        <v>0</v>
      </c>
      <c r="AR53" s="45" t="s">
        <v>730</v>
      </c>
      <c r="AS53" s="49">
        <f t="shared" si="7"/>
        <v>0</v>
      </c>
    </row>
    <row r="54" spans="2:45" ht="46.5" x14ac:dyDescent="0.4">
      <c r="B54" s="45" t="s">
        <v>742</v>
      </c>
      <c r="C54" s="87" t="str">
        <f>'Controlli e SOA'!C44</f>
        <v>NA</v>
      </c>
      <c r="D54" s="89">
        <f>IF(C54="NA", 0, IF(C54=0,0,5-C54))</f>
        <v>0</v>
      </c>
      <c r="E54" s="53"/>
      <c r="F54" s="136"/>
      <c r="G54" s="135"/>
      <c r="H54" s="135"/>
      <c r="I54" s="135"/>
      <c r="J54" s="135"/>
      <c r="K54" s="135"/>
      <c r="L54" s="135"/>
      <c r="M54" s="135"/>
      <c r="N54" s="135"/>
      <c r="O54" s="135"/>
      <c r="P54" s="135"/>
      <c r="Q54" s="135"/>
      <c r="R54" s="135"/>
      <c r="S54" s="135"/>
      <c r="T54" s="135"/>
      <c r="U54" s="135"/>
      <c r="V54" s="135"/>
      <c r="W54" s="135"/>
      <c r="X54" s="135"/>
      <c r="Y54" s="135"/>
      <c r="Z54" s="135"/>
      <c r="AA54" s="135"/>
      <c r="AB54" s="135">
        <f>IF($D54&gt;0,AB$17*($D54),0)</f>
        <v>0</v>
      </c>
      <c r="AC54" s="135">
        <f>IF($D54&gt;0,AC$17*($D54),0)</f>
        <v>0</v>
      </c>
      <c r="AD54" s="135">
        <f>IF($D54&gt;0,AD$17*($D54),0)</f>
        <v>0</v>
      </c>
      <c r="AE54" s="135">
        <f>IF($D54&gt;0,AE$17*($D54),0)</f>
        <v>0</v>
      </c>
      <c r="AF54" s="135"/>
      <c r="AG54" s="135">
        <f>IF($D54&gt;0,AG$17*($D54),0)</f>
        <v>0</v>
      </c>
      <c r="AH54" s="135"/>
      <c r="AI54" s="135"/>
      <c r="AJ54" s="135"/>
      <c r="AK54" s="135">
        <f t="shared" si="67"/>
        <v>0</v>
      </c>
      <c r="AL54" s="135">
        <f t="shared" si="67"/>
        <v>0</v>
      </c>
      <c r="AM54" s="135"/>
      <c r="AN54" s="135"/>
      <c r="AO54" s="135">
        <f>IF($D54&gt;0,AO$17*($D54),0)</f>
        <v>0</v>
      </c>
      <c r="AP54" s="137">
        <f>IF($D54&gt;0,AP$17*($D54),0)</f>
        <v>0</v>
      </c>
      <c r="AR54" s="45" t="s">
        <v>742</v>
      </c>
      <c r="AS54" s="49">
        <f t="shared" ref="AS54:AS76" si="69">MAX(F54:AP54)</f>
        <v>0</v>
      </c>
    </row>
    <row r="55" spans="2:45" ht="127.9" x14ac:dyDescent="0.4">
      <c r="B55" s="45" t="s">
        <v>734</v>
      </c>
      <c r="C55" s="87" t="str">
        <f>'Controlli e SOA'!C45</f>
        <v>NA</v>
      </c>
      <c r="D55" s="89">
        <f>IF(C55="NA", 0, IF(C55=0,0,5-C55))</f>
        <v>0</v>
      </c>
      <c r="E55" s="53"/>
      <c r="F55" s="136"/>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f t="shared" si="67"/>
        <v>0</v>
      </c>
      <c r="AL55" s="135">
        <f t="shared" si="67"/>
        <v>0</v>
      </c>
      <c r="AM55" s="135"/>
      <c r="AN55" s="135"/>
      <c r="AO55" s="135"/>
      <c r="AP55" s="137">
        <f>IF($D55&gt;0,AP$17*($D55),0)</f>
        <v>0</v>
      </c>
      <c r="AR55" s="45" t="s">
        <v>768</v>
      </c>
      <c r="AS55" s="49">
        <f t="shared" si="69"/>
        <v>0</v>
      </c>
    </row>
    <row r="56" spans="2:45" ht="23.25" x14ac:dyDescent="0.4">
      <c r="B56" s="127" t="s">
        <v>211</v>
      </c>
      <c r="C56" s="87">
        <f>'Controlli e SOA'!C46</f>
        <v>4</v>
      </c>
      <c r="D56" s="89">
        <f t="shared" si="59"/>
        <v>1</v>
      </c>
      <c r="E56" s="53"/>
      <c r="F56" s="136"/>
      <c r="G56" s="135"/>
      <c r="H56" s="135"/>
      <c r="I56" s="135"/>
      <c r="J56" s="135"/>
      <c r="K56" s="135"/>
      <c r="L56" s="135"/>
      <c r="M56" s="135"/>
      <c r="N56" s="135"/>
      <c r="O56" s="135"/>
      <c r="P56" s="135"/>
      <c r="Q56" s="135">
        <f>IF($D56&gt;0,Q$17*($D56),0)</f>
        <v>0</v>
      </c>
      <c r="R56" s="135"/>
      <c r="S56" s="135"/>
      <c r="T56" s="135"/>
      <c r="U56" s="135">
        <f t="shared" si="63"/>
        <v>0</v>
      </c>
      <c r="V56" s="135"/>
      <c r="W56" s="135"/>
      <c r="X56" s="135"/>
      <c r="Y56" s="135">
        <f>IF($D56&gt;0,Y$17*($D56),0)</f>
        <v>0</v>
      </c>
      <c r="Z56" s="135">
        <f t="shared" si="62"/>
        <v>0</v>
      </c>
      <c r="AA56" s="135"/>
      <c r="AB56" s="135"/>
      <c r="AC56" s="135"/>
      <c r="AD56" s="135"/>
      <c r="AE56" s="135"/>
      <c r="AF56" s="135"/>
      <c r="AG56" s="135"/>
      <c r="AH56" s="135">
        <f t="shared" si="66"/>
        <v>0</v>
      </c>
      <c r="AI56" s="135">
        <f t="shared" si="66"/>
        <v>0</v>
      </c>
      <c r="AJ56" s="135">
        <f t="shared" si="66"/>
        <v>0</v>
      </c>
      <c r="AK56" s="135"/>
      <c r="AL56" s="135"/>
      <c r="AM56" s="135">
        <f>IF($D56&gt;0,AM$17*($D56),0)</f>
        <v>0</v>
      </c>
      <c r="AN56" s="135"/>
      <c r="AO56" s="135"/>
      <c r="AP56" s="137">
        <f t="shared" si="65"/>
        <v>0</v>
      </c>
      <c r="AR56" s="127" t="s">
        <v>211</v>
      </c>
      <c r="AS56" s="49">
        <f t="shared" si="69"/>
        <v>0</v>
      </c>
    </row>
    <row r="57" spans="2:45" ht="34.9" x14ac:dyDescent="0.4">
      <c r="B57" s="127" t="s">
        <v>212</v>
      </c>
      <c r="C57" s="87">
        <f>'Controlli e SOA'!C47</f>
        <v>4</v>
      </c>
      <c r="D57" s="89">
        <f t="shared" si="59"/>
        <v>1</v>
      </c>
      <c r="E57" s="53"/>
      <c r="F57" s="59"/>
      <c r="G57" s="7"/>
      <c r="H57" s="7"/>
      <c r="I57" s="7"/>
      <c r="J57" s="7"/>
      <c r="K57" s="7"/>
      <c r="L57" s="7"/>
      <c r="M57" s="7"/>
      <c r="N57" s="7"/>
      <c r="O57" s="7"/>
      <c r="P57" s="7"/>
      <c r="Q57" s="7"/>
      <c r="R57" s="7"/>
      <c r="S57" s="7"/>
      <c r="T57" s="7"/>
      <c r="U57" s="7">
        <f t="shared" si="63"/>
        <v>0</v>
      </c>
      <c r="V57" s="7">
        <f>IF($D57&gt;0,V$17*($D57),0)</f>
        <v>0</v>
      </c>
      <c r="W57" s="7"/>
      <c r="X57" s="7">
        <f>IF($D57&gt;0,X$17*($D57),0)</f>
        <v>0</v>
      </c>
      <c r="Y57" s="7">
        <f>IF($D57&gt;0,Y$17*($D57),0)</f>
        <v>0</v>
      </c>
      <c r="Z57" s="7"/>
      <c r="AA57" s="7"/>
      <c r="AB57" s="7"/>
      <c r="AC57" s="7"/>
      <c r="AD57" s="7"/>
      <c r="AE57" s="7"/>
      <c r="AF57" s="7"/>
      <c r="AG57" s="7"/>
      <c r="AH57" s="7"/>
      <c r="AI57" s="7"/>
      <c r="AJ57" s="7"/>
      <c r="AK57" s="7"/>
      <c r="AL57" s="7"/>
      <c r="AM57" s="7"/>
      <c r="AN57" s="7"/>
      <c r="AO57" s="7">
        <f>IF($D57&gt;0,AO$17*($D57),0)</f>
        <v>0</v>
      </c>
      <c r="AP57" s="60">
        <f t="shared" si="65"/>
        <v>0</v>
      </c>
      <c r="AR57" s="127" t="s">
        <v>212</v>
      </c>
      <c r="AS57" s="49">
        <f t="shared" si="69"/>
        <v>0</v>
      </c>
    </row>
    <row r="58" spans="2:45" ht="34.9" x14ac:dyDescent="0.4">
      <c r="B58" s="127" t="s">
        <v>213</v>
      </c>
      <c r="C58" s="87">
        <f>'Controlli e SOA'!C48</f>
        <v>4</v>
      </c>
      <c r="D58" s="89">
        <f t="shared" si="59"/>
        <v>1</v>
      </c>
      <c r="E58" s="53"/>
      <c r="F58" s="59"/>
      <c r="G58" s="7"/>
      <c r="H58" s="7"/>
      <c r="I58" s="7"/>
      <c r="J58" s="7"/>
      <c r="K58" s="7"/>
      <c r="L58" s="7"/>
      <c r="M58" s="7"/>
      <c r="N58" s="7"/>
      <c r="O58" s="7"/>
      <c r="P58" s="7"/>
      <c r="Q58" s="7"/>
      <c r="R58" s="7"/>
      <c r="S58" s="7"/>
      <c r="T58" s="7"/>
      <c r="U58" s="7">
        <f t="shared" si="63"/>
        <v>0</v>
      </c>
      <c r="V58" s="7"/>
      <c r="W58" s="7"/>
      <c r="X58" s="7"/>
      <c r="Y58" s="7"/>
      <c r="Z58" s="7">
        <f t="shared" ref="Z58" si="70">IF($D58&gt;0,Z$17*($D58),0)</f>
        <v>0</v>
      </c>
      <c r="AA58" s="7"/>
      <c r="AB58" s="7">
        <f>IF($D58&gt;0,AB$17*($D58),0)</f>
        <v>0</v>
      </c>
      <c r="AC58" s="7">
        <f>IF($D58&gt;0,AC$17*($D58),0)</f>
        <v>0</v>
      </c>
      <c r="AD58" s="7">
        <f>IF($D58&gt;0,AD$17*($D58),0)</f>
        <v>0</v>
      </c>
      <c r="AE58" s="7"/>
      <c r="AF58" s="7">
        <f>IF($D58&gt;0,AF$17*($D58),0)</f>
        <v>0</v>
      </c>
      <c r="AG58" s="7">
        <f t="shared" ref="AG58:AG59" si="71">IF($D58&gt;0,AG$17*($D58),0)</f>
        <v>0</v>
      </c>
      <c r="AH58" s="7"/>
      <c r="AI58" s="7"/>
      <c r="AJ58" s="7"/>
      <c r="AK58" s="7">
        <f t="shared" ref="AK58:AK59" si="72">IF($D58&gt;0,AK$17*($D58),0)</f>
        <v>0</v>
      </c>
      <c r="AL58" s="7">
        <f>IF($D58&gt;0,AL$17*($D58),0)</f>
        <v>0</v>
      </c>
      <c r="AM58" s="7">
        <f>IF($D58&gt;0,AM$17*($D58),0)</f>
        <v>0</v>
      </c>
      <c r="AN58" s="7"/>
      <c r="AO58" s="7">
        <f>IF($D58&gt;0,AO$17*($D58),0)</f>
        <v>0</v>
      </c>
      <c r="AP58" s="60">
        <f t="shared" si="65"/>
        <v>0</v>
      </c>
      <c r="AR58" s="127" t="s">
        <v>213</v>
      </c>
      <c r="AS58" s="49">
        <f t="shared" si="69"/>
        <v>0</v>
      </c>
    </row>
    <row r="59" spans="2:45" ht="34.9" x14ac:dyDescent="0.4">
      <c r="B59" s="127" t="s">
        <v>214</v>
      </c>
      <c r="C59" s="87">
        <f>'Controlli e SOA'!C49</f>
        <v>4</v>
      </c>
      <c r="D59" s="89">
        <f t="shared" si="59"/>
        <v>1</v>
      </c>
      <c r="E59" s="53"/>
      <c r="F59" s="59">
        <f>IF($D59&gt;0,F$17*($D59),0)</f>
        <v>0</v>
      </c>
      <c r="G59" s="7"/>
      <c r="H59" s="7"/>
      <c r="I59" s="7"/>
      <c r="J59" s="7">
        <f>IF($D59&gt;0,J$17*($D59),0)</f>
        <v>0</v>
      </c>
      <c r="K59" s="7">
        <f>IF($D59&gt;0,K$17*($D59),0)</f>
        <v>0</v>
      </c>
      <c r="L59" s="7">
        <f>IF($D59&gt;0,L$17*($D59),0)</f>
        <v>0</v>
      </c>
      <c r="M59" s="7"/>
      <c r="N59" s="7"/>
      <c r="O59" s="7"/>
      <c r="P59" s="7"/>
      <c r="Q59" s="7"/>
      <c r="R59" s="7"/>
      <c r="S59" s="7"/>
      <c r="T59" s="7"/>
      <c r="U59" s="7">
        <f t="shared" si="63"/>
        <v>0</v>
      </c>
      <c r="V59" s="7"/>
      <c r="W59" s="7"/>
      <c r="X59" s="7"/>
      <c r="Y59" s="7"/>
      <c r="Z59" s="7">
        <f t="shared" ref="Z59" si="73">IF($D59&gt;0,Z$17*($D59),0)</f>
        <v>0</v>
      </c>
      <c r="AA59" s="7"/>
      <c r="AB59" s="7">
        <f t="shared" ref="AB59:AD59" si="74">IF($D59&gt;0,AB$17*($D59),0)</f>
        <v>0</v>
      </c>
      <c r="AC59" s="7">
        <f t="shared" si="74"/>
        <v>0</v>
      </c>
      <c r="AD59" s="7">
        <f t="shared" si="74"/>
        <v>0</v>
      </c>
      <c r="AE59" s="7">
        <f>IF($D59&gt;0,AE$17*($D59),0)</f>
        <v>0</v>
      </c>
      <c r="AF59" s="7"/>
      <c r="AG59" s="7">
        <f t="shared" si="71"/>
        <v>0</v>
      </c>
      <c r="AH59" s="7">
        <f>IF($D59&gt;0,AH$17*($D59),0)</f>
        <v>0</v>
      </c>
      <c r="AI59" s="7"/>
      <c r="AJ59" s="7"/>
      <c r="AK59" s="7">
        <f t="shared" si="72"/>
        <v>0</v>
      </c>
      <c r="AL59" s="7">
        <f t="shared" ref="AL59:AM59" si="75">IF($D59&gt;0,AL$17*($D59),0)</f>
        <v>0</v>
      </c>
      <c r="AM59" s="7">
        <f t="shared" si="75"/>
        <v>0</v>
      </c>
      <c r="AN59" s="7"/>
      <c r="AO59" s="7">
        <f>IF($D59&gt;0,AO$17*($D59),0)</f>
        <v>0</v>
      </c>
      <c r="AP59" s="60">
        <f t="shared" si="65"/>
        <v>0</v>
      </c>
      <c r="AR59" s="127" t="s">
        <v>214</v>
      </c>
      <c r="AS59" s="49">
        <f t="shared" si="69"/>
        <v>0</v>
      </c>
    </row>
    <row r="60" spans="2:45" ht="23.25" x14ac:dyDescent="0.4">
      <c r="B60" s="127" t="s">
        <v>215</v>
      </c>
      <c r="C60" s="87">
        <f>'Controlli e SOA'!C50</f>
        <v>1</v>
      </c>
      <c r="D60" s="89">
        <f t="shared" si="59"/>
        <v>4</v>
      </c>
      <c r="E60" s="53"/>
      <c r="F60" s="59"/>
      <c r="G60" s="7"/>
      <c r="H60" s="7">
        <f>IF($D60&gt;0,H$17*($D60),0)</f>
        <v>0</v>
      </c>
      <c r="I60" s="7"/>
      <c r="J60" s="7"/>
      <c r="K60" s="7">
        <f>IF($D60&gt;0,K$17*($D60),0)</f>
        <v>0</v>
      </c>
      <c r="L60" s="7">
        <f>IF($D60&gt;0,L$17*($D60),0)</f>
        <v>0</v>
      </c>
      <c r="M60" s="7"/>
      <c r="N60" s="7">
        <f>IF($D60&gt;0,N$17*($D60),0)</f>
        <v>0</v>
      </c>
      <c r="O60" s="7">
        <f>IF($D60&gt;0,O$17*($D60),0)</f>
        <v>0</v>
      </c>
      <c r="P60" s="7"/>
      <c r="Q60" s="7"/>
      <c r="R60" s="7">
        <f>IF($D60&gt;0,R$17*($D60),0)</f>
        <v>0</v>
      </c>
      <c r="S60" s="7"/>
      <c r="T60" s="7"/>
      <c r="U60" s="7">
        <f t="shared" ref="U60:U61" si="76">IF($D60&gt;0,U$17*($D60),0)</f>
        <v>0</v>
      </c>
      <c r="V60" s="7"/>
      <c r="W60" s="7"/>
      <c r="X60" s="7"/>
      <c r="Y60" s="7"/>
      <c r="Z60" s="7">
        <f>IF($D60&gt;0,Z$17*($D60),0)</f>
        <v>0</v>
      </c>
      <c r="AA60" s="7"/>
      <c r="AB60" s="7">
        <f t="shared" ref="AB60:AD60" si="77">IF($D60&gt;0,AB$17*($D60),0)</f>
        <v>0</v>
      </c>
      <c r="AC60" s="7">
        <f t="shared" si="77"/>
        <v>0</v>
      </c>
      <c r="AD60" s="7">
        <f t="shared" si="77"/>
        <v>0</v>
      </c>
      <c r="AE60" s="7"/>
      <c r="AF60" s="7">
        <f>IF($D60&gt;0,AF$17*($D60),0)</f>
        <v>0</v>
      </c>
      <c r="AG60" s="7"/>
      <c r="AH60" s="7">
        <f>IF($D60&gt;0,AH$17*($D60),0)</f>
        <v>0</v>
      </c>
      <c r="AI60" s="7">
        <f>IF($D60&gt;0,AI$17*($D60),0)</f>
        <v>0</v>
      </c>
      <c r="AJ60" s="7"/>
      <c r="AK60" s="7"/>
      <c r="AL60" s="7"/>
      <c r="AM60" s="7">
        <f>IF($D60&gt;0,AM$17*($D60),0)</f>
        <v>0</v>
      </c>
      <c r="AN60" s="7"/>
      <c r="AO60" s="7">
        <f>IF($D60&gt;0,AO$17*($D60),0)</f>
        <v>0</v>
      </c>
      <c r="AP60" s="60">
        <f>IF($D60&gt;0,AP$17*($D60),0)</f>
        <v>0</v>
      </c>
      <c r="AR60" s="127" t="s">
        <v>215</v>
      </c>
      <c r="AS60" s="49">
        <f t="shared" si="69"/>
        <v>0</v>
      </c>
    </row>
    <row r="61" spans="2:45" ht="23.25" x14ac:dyDescent="0.4">
      <c r="B61" s="127" t="s">
        <v>216</v>
      </c>
      <c r="C61" s="87">
        <f>'Controlli e SOA'!C51</f>
        <v>4</v>
      </c>
      <c r="D61" s="89">
        <f t="shared" si="59"/>
        <v>1</v>
      </c>
      <c r="E61" s="53"/>
      <c r="F61" s="59"/>
      <c r="G61" s="7"/>
      <c r="H61" s="7"/>
      <c r="I61" s="7"/>
      <c r="J61" s="7"/>
      <c r="K61" s="7"/>
      <c r="L61" s="7"/>
      <c r="M61" s="7"/>
      <c r="N61" s="7"/>
      <c r="O61" s="7"/>
      <c r="P61" s="7"/>
      <c r="Q61" s="7"/>
      <c r="R61" s="7"/>
      <c r="S61" s="7"/>
      <c r="T61" s="7"/>
      <c r="U61" s="7">
        <f t="shared" si="76"/>
        <v>0</v>
      </c>
      <c r="V61" s="7"/>
      <c r="W61" s="7"/>
      <c r="X61" s="7"/>
      <c r="Y61" s="7"/>
      <c r="Z61" s="7"/>
      <c r="AA61" s="7"/>
      <c r="AB61" s="7"/>
      <c r="AC61" s="7"/>
      <c r="AD61" s="7"/>
      <c r="AE61" s="7"/>
      <c r="AF61" s="7"/>
      <c r="AG61" s="7"/>
      <c r="AH61" s="7"/>
      <c r="AI61" s="7"/>
      <c r="AJ61" s="7"/>
      <c r="AK61" s="7"/>
      <c r="AL61" s="7"/>
      <c r="AM61" s="7"/>
      <c r="AN61" s="7"/>
      <c r="AO61" s="7"/>
      <c r="AP61" s="60">
        <f t="shared" ref="AP61" si="78">IF($D61&gt;0,AP$17*($D61),0)</f>
        <v>0</v>
      </c>
      <c r="AR61" s="127" t="s">
        <v>216</v>
      </c>
      <c r="AS61" s="49">
        <f t="shared" si="69"/>
        <v>0</v>
      </c>
    </row>
    <row r="62" spans="2:45" ht="81.400000000000006" x14ac:dyDescent="0.4">
      <c r="B62" s="45" t="s">
        <v>736</v>
      </c>
      <c r="C62" s="87">
        <f>'Controlli e SOA'!C52</f>
        <v>4</v>
      </c>
      <c r="D62" s="89">
        <f>IF(C62="NA", 0, IF(C62=0,0,5-C62))</f>
        <v>1</v>
      </c>
      <c r="E62" s="53"/>
      <c r="F62" s="136"/>
      <c r="G62" s="135"/>
      <c r="H62" s="135"/>
      <c r="I62" s="135"/>
      <c r="J62" s="135"/>
      <c r="K62" s="135"/>
      <c r="L62" s="135"/>
      <c r="M62" s="135"/>
      <c r="N62" s="135"/>
      <c r="O62" s="135"/>
      <c r="P62" s="135"/>
      <c r="Q62" s="135"/>
      <c r="R62" s="135"/>
      <c r="S62" s="135"/>
      <c r="T62" s="135"/>
      <c r="U62" s="135"/>
      <c r="V62" s="135">
        <f>IF($D62&gt;0,V$17*($D62),0)</f>
        <v>0</v>
      </c>
      <c r="W62" s="135"/>
      <c r="X62" s="135"/>
      <c r="Y62" s="135">
        <f>IF($D62&gt;0,Y$17*($D62),0)</f>
        <v>0</v>
      </c>
      <c r="Z62" s="135"/>
      <c r="AA62" s="135"/>
      <c r="AB62" s="135">
        <f t="shared" ref="AB62:AM63" si="79">IF($D62&gt;0,AB$17*($D62),0)</f>
        <v>0</v>
      </c>
      <c r="AC62" s="135">
        <f t="shared" si="79"/>
        <v>0</v>
      </c>
      <c r="AD62" s="135">
        <f t="shared" si="79"/>
        <v>0</v>
      </c>
      <c r="AE62" s="135">
        <f t="shared" si="79"/>
        <v>0</v>
      </c>
      <c r="AF62" s="135">
        <f t="shared" si="79"/>
        <v>0</v>
      </c>
      <c r="AG62" s="135">
        <f t="shared" si="79"/>
        <v>0</v>
      </c>
      <c r="AH62" s="135">
        <f t="shared" si="79"/>
        <v>0</v>
      </c>
      <c r="AI62" s="135">
        <f t="shared" si="79"/>
        <v>0</v>
      </c>
      <c r="AJ62" s="135">
        <f t="shared" si="79"/>
        <v>0</v>
      </c>
      <c r="AK62" s="135">
        <f t="shared" si="79"/>
        <v>0</v>
      </c>
      <c r="AL62" s="135">
        <f t="shared" si="79"/>
        <v>0</v>
      </c>
      <c r="AM62" s="135">
        <f t="shared" si="79"/>
        <v>0</v>
      </c>
      <c r="AN62" s="135"/>
      <c r="AO62" s="135">
        <f>IF($D62&gt;0,AO$17*($D62),0)</f>
        <v>0</v>
      </c>
      <c r="AP62" s="137">
        <f>IF($D62&gt;0,AP$17*($D62),0)</f>
        <v>0</v>
      </c>
      <c r="AR62" s="45" t="s">
        <v>736</v>
      </c>
      <c r="AS62" s="49">
        <f t="shared" ref="AS62" si="80">MAX(F62:AP62)</f>
        <v>0</v>
      </c>
    </row>
    <row r="63" spans="2:45" ht="23.25" x14ac:dyDescent="0.4">
      <c r="B63" s="45" t="s">
        <v>764</v>
      </c>
      <c r="C63" s="87">
        <f>'Controlli e SOA'!C53</f>
        <v>4</v>
      </c>
      <c r="D63" s="89">
        <f>IF(C63="NA", 0, IF(C63=0,0,5-C63))</f>
        <v>1</v>
      </c>
      <c r="E63" s="53"/>
      <c r="F63" s="136"/>
      <c r="G63" s="135"/>
      <c r="H63" s="135"/>
      <c r="I63" s="135"/>
      <c r="J63" s="135"/>
      <c r="K63" s="135"/>
      <c r="L63" s="135"/>
      <c r="M63" s="135"/>
      <c r="N63" s="135"/>
      <c r="O63" s="135"/>
      <c r="P63" s="135"/>
      <c r="Q63" s="135"/>
      <c r="R63" s="135"/>
      <c r="S63" s="135"/>
      <c r="T63" s="135"/>
      <c r="U63" s="135"/>
      <c r="V63" s="135">
        <f>IF($D63&gt;0,V$17*($D63),0)</f>
        <v>0</v>
      </c>
      <c r="W63" s="135"/>
      <c r="X63" s="135"/>
      <c r="Y63" s="135">
        <f>IF($D63&gt;0,Y$17*($D63),0)</f>
        <v>0</v>
      </c>
      <c r="Z63" s="135"/>
      <c r="AA63" s="135"/>
      <c r="AB63" s="135">
        <f t="shared" si="79"/>
        <v>0</v>
      </c>
      <c r="AC63" s="135">
        <f t="shared" si="79"/>
        <v>0</v>
      </c>
      <c r="AD63" s="135">
        <f t="shared" si="79"/>
        <v>0</v>
      </c>
      <c r="AE63" s="135">
        <f t="shared" si="79"/>
        <v>0</v>
      </c>
      <c r="AF63" s="135">
        <f t="shared" si="79"/>
        <v>0</v>
      </c>
      <c r="AG63" s="135">
        <f t="shared" si="79"/>
        <v>0</v>
      </c>
      <c r="AH63" s="135">
        <f t="shared" si="79"/>
        <v>0</v>
      </c>
      <c r="AI63" s="135">
        <f t="shared" si="79"/>
        <v>0</v>
      </c>
      <c r="AJ63" s="135">
        <f t="shared" si="79"/>
        <v>0</v>
      </c>
      <c r="AK63" s="135">
        <f t="shared" si="79"/>
        <v>0</v>
      </c>
      <c r="AL63" s="135">
        <f t="shared" si="79"/>
        <v>0</v>
      </c>
      <c r="AM63" s="135">
        <f t="shared" si="79"/>
        <v>0</v>
      </c>
      <c r="AN63" s="135"/>
      <c r="AO63" s="135">
        <f>IF($D63&gt;0,AO$17*($D63),0)</f>
        <v>0</v>
      </c>
      <c r="AP63" s="137">
        <f>IF($D63&gt;0,AP$17*($D63),0)</f>
        <v>0</v>
      </c>
      <c r="AR63" s="45" t="s">
        <v>764</v>
      </c>
      <c r="AS63" s="49">
        <f t="shared" si="69"/>
        <v>0</v>
      </c>
    </row>
    <row r="64" spans="2:45" ht="34.9" x14ac:dyDescent="0.4">
      <c r="B64" s="127" t="s">
        <v>217</v>
      </c>
      <c r="C64" s="87">
        <f>'Controlli e SOA'!C54</f>
        <v>4</v>
      </c>
      <c r="D64" s="89">
        <f t="shared" si="59"/>
        <v>1</v>
      </c>
      <c r="E64" s="53"/>
      <c r="F64" s="59">
        <f t="shared" ref="F64:F65" si="81">IF($D64&gt;0,F$17*($D64),0)</f>
        <v>0</v>
      </c>
      <c r="G64" s="7">
        <f t="shared" ref="G64:J65" si="82">IF($D64&gt;0,G$17*($D64),0)</f>
        <v>0</v>
      </c>
      <c r="H64" s="7">
        <f t="shared" si="82"/>
        <v>0</v>
      </c>
      <c r="I64" s="7">
        <f t="shared" si="82"/>
        <v>0</v>
      </c>
      <c r="J64" s="7">
        <f t="shared" si="82"/>
        <v>0</v>
      </c>
      <c r="K64" s="7"/>
      <c r="L64" s="7"/>
      <c r="M64" s="7">
        <f t="shared" ref="M64:O65" si="83">IF($D64&gt;0,M$17*($D64),0)</f>
        <v>0</v>
      </c>
      <c r="N64" s="7">
        <f t="shared" si="83"/>
        <v>0</v>
      </c>
      <c r="O64" s="7">
        <f t="shared" si="83"/>
        <v>0</v>
      </c>
      <c r="P64" s="7">
        <f t="shared" ref="P64:Q65" si="84">IF($D64&gt;0,P$17*($D64),0)</f>
        <v>0</v>
      </c>
      <c r="Q64" s="7">
        <f t="shared" si="84"/>
        <v>0</v>
      </c>
      <c r="R64" s="7">
        <f t="shared" ref="R64:R65" si="85">IF($D64&gt;0,R$17*($D64),0)</f>
        <v>0</v>
      </c>
      <c r="S64" s="7">
        <f t="shared" ref="S64" si="86">IF($D64&gt;0,S$17*($D64),0)</f>
        <v>0</v>
      </c>
      <c r="T64" s="7">
        <f t="shared" ref="T64:W64" si="87">IF($D64&gt;0,T$17*($D64),0)</f>
        <v>0</v>
      </c>
      <c r="U64" s="7">
        <f t="shared" si="87"/>
        <v>0</v>
      </c>
      <c r="V64" s="7">
        <f t="shared" si="87"/>
        <v>0</v>
      </c>
      <c r="W64" s="7">
        <f t="shared" si="87"/>
        <v>0</v>
      </c>
      <c r="X64" s="7"/>
      <c r="Y64" s="7"/>
      <c r="Z64" s="7">
        <f t="shared" ref="Z64:AD64" si="88">IF($D64&gt;0,Z$17*($D64),0)</f>
        <v>0</v>
      </c>
      <c r="AA64" s="7">
        <f t="shared" si="88"/>
        <v>0</v>
      </c>
      <c r="AB64" s="7">
        <f t="shared" si="88"/>
        <v>0</v>
      </c>
      <c r="AC64" s="7">
        <f t="shared" si="88"/>
        <v>0</v>
      </c>
      <c r="AD64" s="7">
        <f t="shared" si="88"/>
        <v>0</v>
      </c>
      <c r="AE64" s="7">
        <f t="shared" ref="AE64:AE65" si="89">IF($D64&gt;0,AE$17*($D64),0)</f>
        <v>0</v>
      </c>
      <c r="AF64" s="7">
        <f t="shared" ref="AF64:AI64" si="90">IF($D64&gt;0,AF$17*($D64),0)</f>
        <v>0</v>
      </c>
      <c r="AG64" s="7">
        <f t="shared" si="90"/>
        <v>0</v>
      </c>
      <c r="AH64" s="7">
        <f t="shared" si="90"/>
        <v>0</v>
      </c>
      <c r="AI64" s="7">
        <f t="shared" si="90"/>
        <v>0</v>
      </c>
      <c r="AJ64" s="7">
        <f t="shared" ref="AJ64:AK64" si="91">IF($D64&gt;0,AJ$17*($D64),0)</f>
        <v>0</v>
      </c>
      <c r="AK64" s="7">
        <f t="shared" si="91"/>
        <v>0</v>
      </c>
      <c r="AL64" s="7">
        <f t="shared" ref="AL64:AP64" si="92">IF($D64&gt;0,AL$17*($D64),0)</f>
        <v>0</v>
      </c>
      <c r="AM64" s="7">
        <f t="shared" si="92"/>
        <v>0</v>
      </c>
      <c r="AN64" s="7">
        <f t="shared" si="92"/>
        <v>0</v>
      </c>
      <c r="AO64" s="7">
        <f t="shared" si="92"/>
        <v>0</v>
      </c>
      <c r="AP64" s="60">
        <f t="shared" si="92"/>
        <v>0</v>
      </c>
      <c r="AR64" s="127" t="s">
        <v>217</v>
      </c>
      <c r="AS64" s="49">
        <f t="shared" si="69"/>
        <v>0</v>
      </c>
    </row>
    <row r="65" spans="2:45" ht="34.9" x14ac:dyDescent="0.4">
      <c r="B65" s="127" t="s">
        <v>218</v>
      </c>
      <c r="C65" s="87">
        <f>'Controlli e SOA'!C55</f>
        <v>4</v>
      </c>
      <c r="D65" s="89">
        <f t="shared" ref="D65" si="93">IF(C65="NA", 0, IF(C65=0,0,5-C65))</f>
        <v>1</v>
      </c>
      <c r="E65" s="53"/>
      <c r="F65" s="136">
        <f t="shared" si="81"/>
        <v>0</v>
      </c>
      <c r="G65" s="7">
        <f t="shared" si="82"/>
        <v>0</v>
      </c>
      <c r="H65" s="7">
        <f t="shared" si="82"/>
        <v>0</v>
      </c>
      <c r="I65" s="7">
        <f t="shared" si="82"/>
        <v>0</v>
      </c>
      <c r="J65" s="7">
        <f t="shared" si="82"/>
        <v>0</v>
      </c>
      <c r="K65" s="7">
        <f t="shared" ref="K65:L65" si="94">IF($D65&gt;0,K$17*($D65),0)</f>
        <v>0</v>
      </c>
      <c r="L65" s="7">
        <f t="shared" si="94"/>
        <v>0</v>
      </c>
      <c r="M65" s="7">
        <f t="shared" si="83"/>
        <v>0</v>
      </c>
      <c r="N65" s="7">
        <f t="shared" si="83"/>
        <v>0</v>
      </c>
      <c r="O65" s="7">
        <f t="shared" si="83"/>
        <v>0</v>
      </c>
      <c r="P65" s="7">
        <f t="shared" si="84"/>
        <v>0</v>
      </c>
      <c r="Q65" s="7">
        <f t="shared" si="84"/>
        <v>0</v>
      </c>
      <c r="R65" s="7">
        <f t="shared" si="85"/>
        <v>0</v>
      </c>
      <c r="S65" s="7"/>
      <c r="T65" s="7">
        <f t="shared" ref="T65" si="95">IF($D65&gt;0,T$17*($D65),0)</f>
        <v>0</v>
      </c>
      <c r="U65" s="7"/>
      <c r="V65" s="7"/>
      <c r="W65" s="7">
        <f>IF($D65&gt;0,W$17*($D65),0)</f>
        <v>0</v>
      </c>
      <c r="X65" s="7"/>
      <c r="Y65" s="7"/>
      <c r="Z65" s="7"/>
      <c r="AA65" s="7">
        <f t="shared" ref="AA65" si="96">IF($D65&gt;0,AA$17*($D65),0)</f>
        <v>0</v>
      </c>
      <c r="AB65" s="7"/>
      <c r="AC65" s="7"/>
      <c r="AD65" s="7"/>
      <c r="AE65" s="7">
        <f t="shared" si="89"/>
        <v>0</v>
      </c>
      <c r="AF65" s="7"/>
      <c r="AG65" s="7"/>
      <c r="AH65" s="7">
        <f>IF($D65&gt;0,AH$17*($D65),0)</f>
        <v>0</v>
      </c>
      <c r="AI65" s="7"/>
      <c r="AJ65" s="7"/>
      <c r="AK65" s="7"/>
      <c r="AL65" s="7"/>
      <c r="AM65" s="7"/>
      <c r="AN65" s="7">
        <f>IF($D65&gt;0,AN$17*($D65),0)</f>
        <v>0</v>
      </c>
      <c r="AO65" s="7"/>
      <c r="AP65" s="60"/>
      <c r="AR65" s="127" t="s">
        <v>218</v>
      </c>
      <c r="AS65" s="49">
        <f t="shared" si="69"/>
        <v>0</v>
      </c>
    </row>
    <row r="66" spans="2:45" ht="23.25" x14ac:dyDescent="0.4">
      <c r="B66" s="45" t="s">
        <v>739</v>
      </c>
      <c r="C66" s="87">
        <f>'Controlli e SOA'!C56</f>
        <v>4</v>
      </c>
      <c r="D66" s="89">
        <f>IF(C66="NA", 0, IF(C66=0,0,5-C66))</f>
        <v>1</v>
      </c>
      <c r="E66" s="53"/>
      <c r="F66" s="136">
        <f t="shared" ref="F66:V66" si="97">IF($D66&gt;0,F$17*($D66),0)</f>
        <v>0</v>
      </c>
      <c r="G66" s="135">
        <f t="shared" si="97"/>
        <v>0</v>
      </c>
      <c r="H66" s="135">
        <f t="shared" si="97"/>
        <v>0</v>
      </c>
      <c r="I66" s="135">
        <f t="shared" si="97"/>
        <v>0</v>
      </c>
      <c r="J66" s="135">
        <f t="shared" si="97"/>
        <v>0</v>
      </c>
      <c r="K66" s="135">
        <f t="shared" si="97"/>
        <v>0</v>
      </c>
      <c r="L66" s="135">
        <f t="shared" si="97"/>
        <v>0</v>
      </c>
      <c r="M66" s="135">
        <f t="shared" si="97"/>
        <v>0</v>
      </c>
      <c r="N66" s="135">
        <f t="shared" si="97"/>
        <v>0</v>
      </c>
      <c r="O66" s="135">
        <f t="shared" si="97"/>
        <v>0</v>
      </c>
      <c r="P66" s="135">
        <f t="shared" si="97"/>
        <v>0</v>
      </c>
      <c r="Q66" s="135">
        <f t="shared" si="97"/>
        <v>0</v>
      </c>
      <c r="R66" s="135">
        <f t="shared" si="97"/>
        <v>0</v>
      </c>
      <c r="S66" s="135">
        <f t="shared" si="97"/>
        <v>0</v>
      </c>
      <c r="T66" s="135">
        <f t="shared" si="97"/>
        <v>0</v>
      </c>
      <c r="U66" s="135">
        <f t="shared" si="97"/>
        <v>0</v>
      </c>
      <c r="V66" s="135">
        <f t="shared" si="97"/>
        <v>0</v>
      </c>
      <c r="W66" s="135">
        <f>IF($D66&gt;0,W$17*($D66),0)</f>
        <v>0</v>
      </c>
      <c r="X66" s="135">
        <f t="shared" ref="X66:AG66" si="98">IF($D66&gt;0,X$17*($D66),0)</f>
        <v>0</v>
      </c>
      <c r="Y66" s="135">
        <f t="shared" si="98"/>
        <v>0</v>
      </c>
      <c r="Z66" s="135">
        <f t="shared" si="98"/>
        <v>0</v>
      </c>
      <c r="AA66" s="135">
        <f t="shared" si="98"/>
        <v>0</v>
      </c>
      <c r="AB66" s="135">
        <f t="shared" si="98"/>
        <v>0</v>
      </c>
      <c r="AC66" s="135">
        <f t="shared" si="98"/>
        <v>0</v>
      </c>
      <c r="AD66" s="135">
        <f t="shared" si="98"/>
        <v>0</v>
      </c>
      <c r="AE66" s="135">
        <f t="shared" si="98"/>
        <v>0</v>
      </c>
      <c r="AF66" s="135">
        <f t="shared" si="98"/>
        <v>0</v>
      </c>
      <c r="AG66" s="135">
        <f t="shared" si="98"/>
        <v>0</v>
      </c>
      <c r="AH66" s="135">
        <f>IF($D66&gt;0,AH$17*($D66),0)</f>
        <v>0</v>
      </c>
      <c r="AI66" s="135">
        <f>IF($D66&gt;0,AI$17*($D66),0)</f>
        <v>0</v>
      </c>
      <c r="AJ66" s="135">
        <f>IF($D66&gt;0,AJ$17*($D66),0)</f>
        <v>0</v>
      </c>
      <c r="AK66" s="135">
        <f>IF($D66&gt;0,AK$17*($D66),0)</f>
        <v>0</v>
      </c>
      <c r="AL66" s="135">
        <f>IF($D66&gt;0,AL$17*($D66),0)</f>
        <v>0</v>
      </c>
      <c r="AM66" s="135">
        <f>IF($D66&gt;0,AM$17*($D66),0)</f>
        <v>0</v>
      </c>
      <c r="AN66" s="135">
        <f>IF($D66&gt;0,AN$17*($D66),0)</f>
        <v>0</v>
      </c>
      <c r="AO66" s="135">
        <f>IF($D66&gt;0,AO$17*($D66),0)</f>
        <v>0</v>
      </c>
      <c r="AP66" s="137">
        <f>IF($D66&gt;0,AP$17*($D66),0)</f>
        <v>0</v>
      </c>
      <c r="AR66" s="45" t="s">
        <v>739</v>
      </c>
      <c r="AS66" s="49">
        <f t="shared" si="69"/>
        <v>0</v>
      </c>
    </row>
    <row r="67" spans="2:45" ht="23.25" x14ac:dyDescent="0.4">
      <c r="B67" s="45" t="s">
        <v>740</v>
      </c>
      <c r="C67" s="87">
        <f>'Controlli e SOA'!C57</f>
        <v>4</v>
      </c>
      <c r="D67" s="89">
        <f>IF(C67="NA", 0, IF(C67=0,0,5-C67))</f>
        <v>1</v>
      </c>
      <c r="E67" s="53"/>
      <c r="F67" s="136"/>
      <c r="G67" s="135"/>
      <c r="H67" s="135"/>
      <c r="I67" s="135"/>
      <c r="J67" s="135"/>
      <c r="K67" s="135"/>
      <c r="L67" s="135"/>
      <c r="M67" s="135"/>
      <c r="N67" s="135"/>
      <c r="O67" s="135"/>
      <c r="P67" s="135"/>
      <c r="Q67" s="135"/>
      <c r="R67" s="135"/>
      <c r="S67" s="135"/>
      <c r="T67" s="135"/>
      <c r="U67" s="135"/>
      <c r="V67" s="135"/>
      <c r="W67" s="135"/>
      <c r="X67" s="135"/>
      <c r="Y67" s="135"/>
      <c r="Z67" s="135"/>
      <c r="AA67" s="135"/>
      <c r="AB67" s="135">
        <f>IF($D67&gt;0,AB$17*($D67),0)</f>
        <v>0</v>
      </c>
      <c r="AC67" s="135">
        <f>IF($D67&gt;0,AC$17*($D67),0)</f>
        <v>0</v>
      </c>
      <c r="AD67" s="135">
        <f>IF($D67&gt;0,AD$17*($D67),0)</f>
        <v>0</v>
      </c>
      <c r="AE67" s="135">
        <f>IF($D67&gt;0,AE$17*($D67),0)</f>
        <v>0</v>
      </c>
      <c r="AF67" s="135"/>
      <c r="AG67" s="135">
        <f>IF($D67&gt;0,AG$17*($D67),0)</f>
        <v>0</v>
      </c>
      <c r="AH67" s="135"/>
      <c r="AI67" s="135"/>
      <c r="AJ67" s="135"/>
      <c r="AK67" s="135">
        <f>IF($D67&gt;0,AK$17*($D67),0)</f>
        <v>0</v>
      </c>
      <c r="AL67" s="135">
        <f>IF($D67&gt;0,AL$17*($D67),0)</f>
        <v>0</v>
      </c>
      <c r="AM67" s="135"/>
      <c r="AN67" s="135"/>
      <c r="AO67" s="135">
        <f>IF($D67&gt;0,AO$17*($D67),0)</f>
        <v>0</v>
      </c>
      <c r="AP67" s="137">
        <f>IF($D67&gt;0,AP$17*($D67),0)</f>
        <v>0</v>
      </c>
      <c r="AR67" s="45" t="s">
        <v>740</v>
      </c>
      <c r="AS67" s="49">
        <f t="shared" si="69"/>
        <v>0</v>
      </c>
    </row>
    <row r="68" spans="2:45" ht="81.400000000000006" x14ac:dyDescent="0.4">
      <c r="B68" s="45" t="s">
        <v>743</v>
      </c>
      <c r="C68" s="87">
        <f>'Controlli e SOA'!C58</f>
        <v>4</v>
      </c>
      <c r="D68" s="89">
        <f>IF(C68="NA", 0, IF(C68=0,0,5-C68))</f>
        <v>1</v>
      </c>
      <c r="E68" s="53"/>
      <c r="F68" s="136"/>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f t="shared" ref="AK68:AL70" si="99">IF($D68&gt;0,AK$17*($D68),0)</f>
        <v>0</v>
      </c>
      <c r="AL68" s="135">
        <f t="shared" si="99"/>
        <v>0</v>
      </c>
      <c r="AM68" s="135"/>
      <c r="AN68" s="135"/>
      <c r="AO68" s="135"/>
      <c r="AP68" s="137"/>
      <c r="AR68" s="45" t="s">
        <v>743</v>
      </c>
      <c r="AS68" s="49">
        <f t="shared" si="69"/>
        <v>0</v>
      </c>
    </row>
    <row r="69" spans="2:45" ht="116.25" x14ac:dyDescent="0.4">
      <c r="B69" s="45" t="s">
        <v>748</v>
      </c>
      <c r="C69" s="87">
        <f>'Controlli e SOA'!C59</f>
        <v>4</v>
      </c>
      <c r="D69" s="89">
        <f>IF(C69="NA", 0, IF(C69=0,0,5-C69))</f>
        <v>1</v>
      </c>
      <c r="E69" s="53"/>
      <c r="F69" s="136"/>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f t="shared" si="99"/>
        <v>0</v>
      </c>
      <c r="AL69" s="135">
        <f t="shared" si="99"/>
        <v>0</v>
      </c>
      <c r="AM69" s="135"/>
      <c r="AN69" s="135"/>
      <c r="AO69" s="135"/>
      <c r="AP69" s="137"/>
      <c r="AR69" s="45" t="s">
        <v>769</v>
      </c>
      <c r="AS69" s="49">
        <f t="shared" si="69"/>
        <v>0</v>
      </c>
    </row>
    <row r="70" spans="2:45" ht="81.400000000000006" x14ac:dyDescent="0.4">
      <c r="B70" s="45" t="s">
        <v>746</v>
      </c>
      <c r="C70" s="87">
        <f>'Controlli e SOA'!C60</f>
        <v>4</v>
      </c>
      <c r="D70" s="89">
        <f>IF(C70="NA", 0, IF(C70=0,0,5-C70))</f>
        <v>1</v>
      </c>
      <c r="E70" s="53"/>
      <c r="F70" s="136"/>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f t="shared" si="99"/>
        <v>0</v>
      </c>
      <c r="AL70" s="135">
        <f t="shared" si="99"/>
        <v>0</v>
      </c>
      <c r="AM70" s="135"/>
      <c r="AN70" s="135"/>
      <c r="AO70" s="135"/>
      <c r="AP70" s="137"/>
      <c r="AR70" s="45" t="s">
        <v>746</v>
      </c>
      <c r="AS70" s="49">
        <f t="shared" si="69"/>
        <v>0</v>
      </c>
    </row>
    <row r="71" spans="2:45" ht="58.15" x14ac:dyDescent="0.4">
      <c r="B71" s="45" t="s">
        <v>749</v>
      </c>
      <c r="C71" s="87">
        <f>'Controlli e SOA'!C61</f>
        <v>4</v>
      </c>
      <c r="D71" s="89">
        <f t="shared" ref="D71" si="100">IF(C71="NA", 0, IF(C71=0,0,5-C71))</f>
        <v>1</v>
      </c>
      <c r="E71" s="53"/>
      <c r="F71" s="136"/>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f t="shared" ref="AK71:AK76" si="101">IF($D71&gt;0,AK$17*($D71),0)</f>
        <v>0</v>
      </c>
      <c r="AL71" s="135">
        <f t="shared" ref="AB71:AP73" si="102">IF($D71&gt;0,AL$17*($D71),0)</f>
        <v>0</v>
      </c>
      <c r="AM71" s="135"/>
      <c r="AN71" s="135"/>
      <c r="AO71" s="135"/>
      <c r="AP71" s="137"/>
      <c r="AR71" s="45" t="s">
        <v>749</v>
      </c>
      <c r="AS71" s="49">
        <f t="shared" si="69"/>
        <v>0</v>
      </c>
    </row>
    <row r="72" spans="2:45" ht="69.75" x14ac:dyDescent="0.4">
      <c r="B72" s="45" t="s">
        <v>751</v>
      </c>
      <c r="C72" s="87">
        <f>'Controlli e SOA'!C62</f>
        <v>4</v>
      </c>
      <c r="D72" s="89">
        <f t="shared" ref="D72:D76" si="103">IF(C72="NA", 0, IF(C72=0,0,5-C72))</f>
        <v>1</v>
      </c>
      <c r="E72" s="53"/>
      <c r="F72" s="136"/>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f t="shared" si="101"/>
        <v>0</v>
      </c>
      <c r="AL72" s="135">
        <f t="shared" si="102"/>
        <v>0</v>
      </c>
      <c r="AM72" s="135"/>
      <c r="AN72" s="135"/>
      <c r="AO72" s="135"/>
      <c r="AP72" s="137"/>
      <c r="AR72" s="45" t="s">
        <v>751</v>
      </c>
      <c r="AS72" s="49">
        <f t="shared" si="69"/>
        <v>0</v>
      </c>
    </row>
    <row r="73" spans="2:45" ht="81.400000000000006" x14ac:dyDescent="0.4">
      <c r="B73" s="45" t="s">
        <v>754</v>
      </c>
      <c r="C73" s="87">
        <f>'Controlli e SOA'!C63</f>
        <v>4</v>
      </c>
      <c r="D73" s="89">
        <f t="shared" si="103"/>
        <v>1</v>
      </c>
      <c r="E73" s="53"/>
      <c r="F73" s="136"/>
      <c r="G73" s="135"/>
      <c r="H73" s="135"/>
      <c r="I73" s="135"/>
      <c r="J73" s="135"/>
      <c r="K73" s="135"/>
      <c r="L73" s="135"/>
      <c r="M73" s="135"/>
      <c r="N73" s="135"/>
      <c r="O73" s="135"/>
      <c r="P73" s="135"/>
      <c r="Q73" s="135"/>
      <c r="R73" s="135"/>
      <c r="S73" s="135"/>
      <c r="T73" s="135"/>
      <c r="U73" s="135">
        <f t="shared" ref="U73:Y73" si="104">IF($D73&gt;0,U$17*($D73),0)</f>
        <v>0</v>
      </c>
      <c r="V73" s="135">
        <f t="shared" si="104"/>
        <v>0</v>
      </c>
      <c r="W73" s="135">
        <f t="shared" si="104"/>
        <v>0</v>
      </c>
      <c r="X73" s="135">
        <f t="shared" si="104"/>
        <v>0</v>
      </c>
      <c r="Y73" s="135">
        <f t="shared" si="104"/>
        <v>0</v>
      </c>
      <c r="Z73" s="135"/>
      <c r="AA73" s="135"/>
      <c r="AB73" s="135">
        <f t="shared" si="102"/>
        <v>0</v>
      </c>
      <c r="AC73" s="135">
        <f t="shared" si="102"/>
        <v>0</v>
      </c>
      <c r="AD73" s="135">
        <f t="shared" si="102"/>
        <v>0</v>
      </c>
      <c r="AE73" s="135">
        <f t="shared" si="102"/>
        <v>0</v>
      </c>
      <c r="AF73" s="135">
        <f t="shared" si="102"/>
        <v>0</v>
      </c>
      <c r="AG73" s="135">
        <f t="shared" si="102"/>
        <v>0</v>
      </c>
      <c r="AH73" s="135">
        <f t="shared" si="102"/>
        <v>0</v>
      </c>
      <c r="AI73" s="135">
        <f t="shared" si="102"/>
        <v>0</v>
      </c>
      <c r="AJ73" s="135">
        <f t="shared" si="102"/>
        <v>0</v>
      </c>
      <c r="AK73" s="135">
        <f t="shared" si="101"/>
        <v>0</v>
      </c>
      <c r="AL73" s="135">
        <f t="shared" si="102"/>
        <v>0</v>
      </c>
      <c r="AM73" s="135">
        <f t="shared" si="102"/>
        <v>0</v>
      </c>
      <c r="AN73" s="135"/>
      <c r="AO73" s="135">
        <f t="shared" si="102"/>
        <v>0</v>
      </c>
      <c r="AP73" s="137">
        <f t="shared" si="102"/>
        <v>0</v>
      </c>
      <c r="AR73" s="45" t="s">
        <v>754</v>
      </c>
      <c r="AS73" s="49">
        <f t="shared" si="69"/>
        <v>0</v>
      </c>
    </row>
    <row r="74" spans="2:45" ht="23.25" x14ac:dyDescent="0.4">
      <c r="B74" s="45" t="s">
        <v>758</v>
      </c>
      <c r="C74" s="87">
        <f>'Controlli e SOA'!C64</f>
        <v>4</v>
      </c>
      <c r="D74" s="89">
        <f t="shared" si="103"/>
        <v>1</v>
      </c>
      <c r="E74" s="53"/>
      <c r="F74" s="136"/>
      <c r="G74" s="135"/>
      <c r="H74" s="135"/>
      <c r="I74" s="135"/>
      <c r="J74" s="135"/>
      <c r="K74" s="135"/>
      <c r="L74" s="135"/>
      <c r="M74" s="135"/>
      <c r="N74" s="135"/>
      <c r="O74" s="135"/>
      <c r="P74" s="135"/>
      <c r="Q74" s="135"/>
      <c r="R74" s="135"/>
      <c r="S74" s="135"/>
      <c r="T74" s="135"/>
      <c r="U74" s="135"/>
      <c r="V74" s="135"/>
      <c r="W74" s="135"/>
      <c r="X74" s="135"/>
      <c r="Y74" s="135"/>
      <c r="Z74" s="135"/>
      <c r="AA74" s="135"/>
      <c r="AB74" s="135">
        <f t="shared" ref="AB74:AP76" si="105">IF($D74&gt;0,AB$17*($D74),0)</f>
        <v>0</v>
      </c>
      <c r="AC74" s="135">
        <f t="shared" si="105"/>
        <v>0</v>
      </c>
      <c r="AD74" s="135">
        <f t="shared" si="105"/>
        <v>0</v>
      </c>
      <c r="AE74" s="135">
        <f t="shared" si="105"/>
        <v>0</v>
      </c>
      <c r="AF74" s="135">
        <f t="shared" si="105"/>
        <v>0</v>
      </c>
      <c r="AG74" s="135">
        <f t="shared" si="105"/>
        <v>0</v>
      </c>
      <c r="AH74" s="135"/>
      <c r="AI74" s="135"/>
      <c r="AJ74" s="135"/>
      <c r="AK74" s="135">
        <f t="shared" si="101"/>
        <v>0</v>
      </c>
      <c r="AL74" s="135">
        <f t="shared" si="105"/>
        <v>0</v>
      </c>
      <c r="AM74" s="135"/>
      <c r="AN74" s="135"/>
      <c r="AO74" s="135"/>
      <c r="AP74" s="137"/>
      <c r="AR74" s="45" t="s">
        <v>758</v>
      </c>
      <c r="AS74" s="49">
        <f t="shared" si="69"/>
        <v>0</v>
      </c>
    </row>
    <row r="75" spans="2:45" ht="104.65" x14ac:dyDescent="0.4">
      <c r="B75" s="45" t="s">
        <v>755</v>
      </c>
      <c r="C75" s="87">
        <f>'Controlli e SOA'!C65</f>
        <v>4</v>
      </c>
      <c r="D75" s="89">
        <f t="shared" si="103"/>
        <v>1</v>
      </c>
      <c r="E75" s="53"/>
      <c r="F75" s="136"/>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f t="shared" si="101"/>
        <v>0</v>
      </c>
      <c r="AL75" s="135"/>
      <c r="AM75" s="135"/>
      <c r="AN75" s="135"/>
      <c r="AO75" s="135"/>
      <c r="AP75" s="137">
        <f t="shared" si="105"/>
        <v>0</v>
      </c>
      <c r="AR75" s="45" t="s">
        <v>755</v>
      </c>
      <c r="AS75" s="49">
        <f t="shared" si="69"/>
        <v>0</v>
      </c>
    </row>
    <row r="76" spans="2:45" ht="23.25" x14ac:dyDescent="0.4">
      <c r="B76" s="45" t="s">
        <v>766</v>
      </c>
      <c r="C76" s="87">
        <f>'Controlli e SOA'!C66</f>
        <v>4</v>
      </c>
      <c r="D76" s="89">
        <f t="shared" si="103"/>
        <v>1</v>
      </c>
      <c r="E76" s="53"/>
      <c r="F76" s="136"/>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f t="shared" si="105"/>
        <v>0</v>
      </c>
      <c r="AG76" s="135">
        <f t="shared" si="105"/>
        <v>0</v>
      </c>
      <c r="AH76" s="135"/>
      <c r="AI76" s="135"/>
      <c r="AJ76" s="135"/>
      <c r="AK76" s="135">
        <f t="shared" si="101"/>
        <v>0</v>
      </c>
      <c r="AL76" s="135">
        <f t="shared" si="105"/>
        <v>0</v>
      </c>
      <c r="AM76" s="135"/>
      <c r="AN76" s="135"/>
      <c r="AO76" s="135">
        <f t="shared" si="105"/>
        <v>0</v>
      </c>
      <c r="AP76" s="137">
        <f t="shared" si="105"/>
        <v>0</v>
      </c>
      <c r="AR76" s="45" t="s">
        <v>766</v>
      </c>
      <c r="AS76" s="49">
        <f t="shared" si="69"/>
        <v>0</v>
      </c>
    </row>
    <row r="77" spans="2:45" ht="13.5" thickBot="1" x14ac:dyDescent="0.45">
      <c r="B77" s="9"/>
      <c r="AR77" s="9"/>
      <c r="AS77" s="9"/>
    </row>
    <row r="78" spans="2:45" ht="13.5" thickBot="1" x14ac:dyDescent="0.45">
      <c r="B78" s="51" t="s">
        <v>2</v>
      </c>
      <c r="E78" s="13"/>
      <c r="F78" s="49">
        <f t="shared" ref="F78:AP78" si="106">MAX(F18:F76)</f>
        <v>0</v>
      </c>
      <c r="G78" s="49">
        <f t="shared" si="106"/>
        <v>0</v>
      </c>
      <c r="H78" s="49">
        <f t="shared" si="106"/>
        <v>0</v>
      </c>
      <c r="I78" s="49">
        <f t="shared" si="106"/>
        <v>0</v>
      </c>
      <c r="J78" s="49">
        <f t="shared" si="106"/>
        <v>0</v>
      </c>
      <c r="K78" s="49">
        <f t="shared" si="106"/>
        <v>0</v>
      </c>
      <c r="L78" s="49">
        <f t="shared" si="106"/>
        <v>0</v>
      </c>
      <c r="M78" s="49">
        <f t="shared" si="106"/>
        <v>0</v>
      </c>
      <c r="N78" s="49">
        <f t="shared" si="106"/>
        <v>0</v>
      </c>
      <c r="O78" s="49">
        <f t="shared" si="106"/>
        <v>0</v>
      </c>
      <c r="P78" s="49">
        <f t="shared" si="106"/>
        <v>0</v>
      </c>
      <c r="Q78" s="49">
        <f t="shared" si="106"/>
        <v>0</v>
      </c>
      <c r="R78" s="49">
        <f t="shared" si="106"/>
        <v>0</v>
      </c>
      <c r="S78" s="49">
        <f t="shared" si="106"/>
        <v>0</v>
      </c>
      <c r="T78" s="49">
        <f t="shared" si="106"/>
        <v>0</v>
      </c>
      <c r="U78" s="49">
        <f t="shared" si="106"/>
        <v>0</v>
      </c>
      <c r="V78" s="49">
        <f t="shared" si="106"/>
        <v>0</v>
      </c>
      <c r="W78" s="49">
        <f t="shared" si="106"/>
        <v>0</v>
      </c>
      <c r="X78" s="49">
        <f t="shared" si="106"/>
        <v>0</v>
      </c>
      <c r="Y78" s="49">
        <f t="shared" si="106"/>
        <v>0</v>
      </c>
      <c r="Z78" s="49">
        <f t="shared" si="106"/>
        <v>0</v>
      </c>
      <c r="AA78" s="49">
        <f t="shared" si="106"/>
        <v>0</v>
      </c>
      <c r="AB78" s="49">
        <f t="shared" si="106"/>
        <v>0</v>
      </c>
      <c r="AC78" s="49">
        <f t="shared" si="106"/>
        <v>0</v>
      </c>
      <c r="AD78" s="49">
        <f t="shared" si="106"/>
        <v>0</v>
      </c>
      <c r="AE78" s="49">
        <f t="shared" si="106"/>
        <v>0</v>
      </c>
      <c r="AF78" s="49">
        <f t="shared" si="106"/>
        <v>0</v>
      </c>
      <c r="AG78" s="49">
        <f t="shared" si="106"/>
        <v>0</v>
      </c>
      <c r="AH78" s="49">
        <f t="shared" si="106"/>
        <v>0</v>
      </c>
      <c r="AI78" s="49">
        <f t="shared" si="106"/>
        <v>0</v>
      </c>
      <c r="AJ78" s="49">
        <f t="shared" si="106"/>
        <v>0</v>
      </c>
      <c r="AK78" s="49">
        <f t="shared" si="106"/>
        <v>0</v>
      </c>
      <c r="AL78" s="49">
        <f t="shared" si="106"/>
        <v>0</v>
      </c>
      <c r="AM78" s="49">
        <f t="shared" si="106"/>
        <v>0</v>
      </c>
      <c r="AN78" s="49">
        <f t="shared" si="106"/>
        <v>0</v>
      </c>
      <c r="AO78" s="49">
        <f t="shared" si="106"/>
        <v>0</v>
      </c>
      <c r="AP78" s="49">
        <f t="shared" si="106"/>
        <v>0</v>
      </c>
      <c r="AQ78" s="10"/>
      <c r="AR78" s="51" t="s">
        <v>2</v>
      </c>
      <c r="AS78" s="50"/>
    </row>
    <row r="79" spans="2:45" ht="13.5" thickBot="1" x14ac:dyDescent="0.45">
      <c r="F79" s="199" t="s">
        <v>58</v>
      </c>
      <c r="G79" s="197"/>
      <c r="H79" s="197"/>
      <c r="I79" s="197"/>
      <c r="J79" s="197"/>
      <c r="K79" s="196" t="s">
        <v>81</v>
      </c>
      <c r="L79" s="197"/>
      <c r="M79" s="197"/>
      <c r="N79" s="200" t="s">
        <v>82</v>
      </c>
      <c r="O79" s="201"/>
      <c r="P79" s="201"/>
      <c r="Q79" s="201"/>
      <c r="R79" s="201"/>
      <c r="S79" s="201"/>
      <c r="T79" s="107" t="s">
        <v>83</v>
      </c>
      <c r="U79" s="196" t="s">
        <v>84</v>
      </c>
      <c r="V79" s="197"/>
      <c r="W79" s="197"/>
      <c r="X79" s="197"/>
      <c r="Y79" s="197"/>
      <c r="Z79" s="197"/>
      <c r="AA79" s="196" t="s">
        <v>85</v>
      </c>
      <c r="AB79" s="197"/>
      <c r="AC79" s="197"/>
      <c r="AD79" s="197"/>
      <c r="AE79" s="197"/>
      <c r="AF79" s="202" t="s">
        <v>86</v>
      </c>
      <c r="AG79" s="203"/>
      <c r="AH79" s="203"/>
      <c r="AI79" s="203"/>
      <c r="AJ79" s="203"/>
      <c r="AK79" s="204"/>
      <c r="AL79" s="196" t="s">
        <v>87</v>
      </c>
      <c r="AM79" s="197"/>
      <c r="AN79" s="197"/>
      <c r="AO79" s="197"/>
      <c r="AP79" s="198"/>
    </row>
    <row r="80" spans="2:45" ht="92.25" thickBot="1" x14ac:dyDescent="0.45">
      <c r="F80" s="75" t="s">
        <v>26</v>
      </c>
      <c r="G80" s="76" t="s">
        <v>27</v>
      </c>
      <c r="H80" s="76" t="s">
        <v>28</v>
      </c>
      <c r="I80" s="76" t="s">
        <v>29</v>
      </c>
      <c r="J80" s="76" t="s">
        <v>30</v>
      </c>
      <c r="K80" s="76" t="s">
        <v>31</v>
      </c>
      <c r="L80" s="76" t="s">
        <v>32</v>
      </c>
      <c r="M80" s="76" t="s">
        <v>128</v>
      </c>
      <c r="N80" s="76" t="s">
        <v>33</v>
      </c>
      <c r="O80" s="76" t="s">
        <v>34</v>
      </c>
      <c r="P80" s="76" t="s">
        <v>35</v>
      </c>
      <c r="Q80" s="76" t="s">
        <v>36</v>
      </c>
      <c r="R80" s="76" t="s">
        <v>37</v>
      </c>
      <c r="S80" s="76" t="s">
        <v>129</v>
      </c>
      <c r="T80" s="76" t="s">
        <v>38</v>
      </c>
      <c r="U80" s="76" t="s">
        <v>39</v>
      </c>
      <c r="V80" s="76" t="s">
        <v>130</v>
      </c>
      <c r="W80" s="76" t="s">
        <v>40</v>
      </c>
      <c r="X80" s="76" t="s">
        <v>41</v>
      </c>
      <c r="Y80" s="76" t="s">
        <v>131</v>
      </c>
      <c r="Z80" s="76" t="s">
        <v>42</v>
      </c>
      <c r="AA80" s="76" t="s">
        <v>43</v>
      </c>
      <c r="AB80" s="76" t="s">
        <v>90</v>
      </c>
      <c r="AC80" s="76" t="s">
        <v>91</v>
      </c>
      <c r="AD80" s="76" t="s">
        <v>92</v>
      </c>
      <c r="AE80" s="76" t="s">
        <v>44</v>
      </c>
      <c r="AF80" s="76" t="s">
        <v>45</v>
      </c>
      <c r="AG80" s="76" t="s">
        <v>46</v>
      </c>
      <c r="AH80" s="76" t="s">
        <v>132</v>
      </c>
      <c r="AI80" s="76" t="s">
        <v>47</v>
      </c>
      <c r="AJ80" s="76" t="s">
        <v>133</v>
      </c>
      <c r="AK80" s="76" t="s">
        <v>138</v>
      </c>
      <c r="AL80" s="76" t="s">
        <v>48</v>
      </c>
      <c r="AM80" s="76" t="s">
        <v>49</v>
      </c>
      <c r="AN80" s="76" t="s">
        <v>50</v>
      </c>
      <c r="AO80" s="76" t="s">
        <v>51</v>
      </c>
      <c r="AP80" s="78" t="s">
        <v>52</v>
      </c>
    </row>
    <row r="81" spans="6:42" x14ac:dyDescent="0.4">
      <c r="F81" s="1" t="e">
        <f t="shared" ref="F81:AA81" si="107">F78*F15/F17</f>
        <v>#DIV/0!</v>
      </c>
      <c r="G81" s="1" t="e">
        <f t="shared" si="107"/>
        <v>#DIV/0!</v>
      </c>
      <c r="H81" s="1" t="e">
        <f t="shared" si="107"/>
        <v>#DIV/0!</v>
      </c>
      <c r="I81" s="1" t="e">
        <f t="shared" si="107"/>
        <v>#DIV/0!</v>
      </c>
      <c r="J81" s="1" t="e">
        <f t="shared" si="107"/>
        <v>#DIV/0!</v>
      </c>
      <c r="K81" s="1" t="e">
        <f t="shared" si="107"/>
        <v>#DIV/0!</v>
      </c>
      <c r="L81" s="1" t="e">
        <f t="shared" si="107"/>
        <v>#DIV/0!</v>
      </c>
      <c r="M81" s="1" t="e">
        <f t="shared" si="107"/>
        <v>#DIV/0!</v>
      </c>
      <c r="N81" s="1" t="e">
        <f t="shared" si="107"/>
        <v>#DIV/0!</v>
      </c>
      <c r="O81" s="1" t="e">
        <f t="shared" si="107"/>
        <v>#DIV/0!</v>
      </c>
      <c r="P81" s="1" t="e">
        <f t="shared" si="107"/>
        <v>#DIV/0!</v>
      </c>
      <c r="Q81" s="1" t="e">
        <f t="shared" si="107"/>
        <v>#DIV/0!</v>
      </c>
      <c r="R81" s="1" t="e">
        <f t="shared" si="107"/>
        <v>#DIV/0!</v>
      </c>
      <c r="S81" s="1" t="e">
        <f t="shared" si="107"/>
        <v>#DIV/0!</v>
      </c>
      <c r="T81" s="1" t="e">
        <f t="shared" si="107"/>
        <v>#DIV/0!</v>
      </c>
      <c r="U81" s="1" t="e">
        <f t="shared" si="107"/>
        <v>#DIV/0!</v>
      </c>
      <c r="V81" s="1" t="e">
        <f t="shared" si="107"/>
        <v>#DIV/0!</v>
      </c>
      <c r="W81" s="1" t="e">
        <f t="shared" si="107"/>
        <v>#DIV/0!</v>
      </c>
      <c r="X81" s="1" t="e">
        <f t="shared" si="107"/>
        <v>#DIV/0!</v>
      </c>
      <c r="Y81" s="1" t="e">
        <f t="shared" si="107"/>
        <v>#DIV/0!</v>
      </c>
      <c r="Z81" s="1" t="e">
        <f t="shared" si="107"/>
        <v>#DIV/0!</v>
      </c>
      <c r="AA81" s="1" t="e">
        <f t="shared" si="107"/>
        <v>#DIV/0!</v>
      </c>
      <c r="AB81" s="1" t="e">
        <f>IF(AB15=0,"NA",AB78*AB15/AB17)</f>
        <v>#DIV/0!</v>
      </c>
      <c r="AC81" s="1" t="e">
        <f t="shared" ref="AC81:AP81" si="108">AC78*AC15/AC17</f>
        <v>#DIV/0!</v>
      </c>
      <c r="AD81" s="1" t="e">
        <f t="shared" si="108"/>
        <v>#DIV/0!</v>
      </c>
      <c r="AE81" s="1" t="e">
        <f t="shared" si="108"/>
        <v>#DIV/0!</v>
      </c>
      <c r="AF81" s="1" t="e">
        <f t="shared" si="108"/>
        <v>#DIV/0!</v>
      </c>
      <c r="AG81" s="1" t="e">
        <f t="shared" si="108"/>
        <v>#DIV/0!</v>
      </c>
      <c r="AH81" s="1" t="e">
        <f t="shared" si="108"/>
        <v>#DIV/0!</v>
      </c>
      <c r="AI81" s="1" t="e">
        <f t="shared" si="108"/>
        <v>#DIV/0!</v>
      </c>
      <c r="AJ81" s="1" t="e">
        <f t="shared" si="108"/>
        <v>#DIV/0!</v>
      </c>
      <c r="AK81" s="1" t="e">
        <f t="shared" si="108"/>
        <v>#DIV/0!</v>
      </c>
      <c r="AL81" s="1" t="e">
        <f t="shared" si="108"/>
        <v>#DIV/0!</v>
      </c>
      <c r="AM81" s="1" t="e">
        <f t="shared" si="108"/>
        <v>#DIV/0!</v>
      </c>
      <c r="AN81" s="1" t="e">
        <f t="shared" si="108"/>
        <v>#DIV/0!</v>
      </c>
      <c r="AO81" s="1" t="e">
        <f t="shared" si="108"/>
        <v>#DIV/0!</v>
      </c>
      <c r="AP81" s="1" t="e">
        <f t="shared" si="108"/>
        <v>#DIV/0!</v>
      </c>
    </row>
    <row r="83" spans="6:42" x14ac:dyDescent="0.4">
      <c r="AM83" s="8"/>
    </row>
  </sheetData>
  <mergeCells count="15">
    <mergeCell ref="E9:G9"/>
    <mergeCell ref="AL13:AP13"/>
    <mergeCell ref="F13:J13"/>
    <mergeCell ref="K13:M13"/>
    <mergeCell ref="AF13:AK13"/>
    <mergeCell ref="AA13:AE13"/>
    <mergeCell ref="U13:Z13"/>
    <mergeCell ref="N13:S13"/>
    <mergeCell ref="AL79:AP79"/>
    <mergeCell ref="F79:J79"/>
    <mergeCell ref="K79:M79"/>
    <mergeCell ref="U79:Z79"/>
    <mergeCell ref="AA79:AE79"/>
    <mergeCell ref="N79:S79"/>
    <mergeCell ref="AF79:AK79"/>
  </mergeCells>
  <conditionalFormatting sqref="AS18:AS27 F78:AO78 AS29:AS46 AS49:AS51 AS53:AS61 AS63:AS76">
    <cfRule type="cellIs" dxfId="1388" priority="5485" operator="equal">
      <formula>0</formula>
    </cfRule>
    <cfRule type="cellIs" dxfId="1387" priority="5494" operator="greaterThan">
      <formula>39</formula>
    </cfRule>
    <cfRule type="cellIs" dxfId="1386" priority="5495" operator="between">
      <formula>21</formula>
      <formula>40</formula>
    </cfRule>
    <cfRule type="cellIs" dxfId="1385" priority="5496" operator="lessThan">
      <formula>21</formula>
    </cfRule>
  </conditionalFormatting>
  <conditionalFormatting sqref="AL18:AP20 AL22:AP22 AL24:AP27 AL56:AP61 AL64:AP65 F65:R65 T65:AJ65 F18:AJ20 F22:AJ22 F24:AJ27 F56:AJ61 F64:AJ64 F29:AJ46 AL29:AP46 AL49:AP51 F49:AJ51">
    <cfRule type="cellIs" dxfId="1384" priority="5486" operator="equal">
      <formula>0</formula>
    </cfRule>
    <cfRule type="cellIs" dxfId="1383" priority="5487" operator="lessThan">
      <formula>21</formula>
    </cfRule>
    <cfRule type="cellIs" dxfId="1382" priority="5488" operator="between">
      <formula>21</formula>
      <formula>40</formula>
    </cfRule>
    <cfRule type="cellIs" dxfId="1381" priority="5489" operator="greaterThan">
      <formula>39</formula>
    </cfRule>
  </conditionalFormatting>
  <conditionalFormatting sqref="S65">
    <cfRule type="cellIs" dxfId="1380" priority="5481" operator="equal">
      <formula>0</formula>
    </cfRule>
    <cfRule type="cellIs" dxfId="1379" priority="5482" operator="lessThan">
      <formula>21</formula>
    </cfRule>
    <cfRule type="cellIs" dxfId="1378" priority="5483" operator="between">
      <formula>21</formula>
      <formula>40</formula>
    </cfRule>
    <cfRule type="cellIs" dxfId="1377" priority="5484" operator="greaterThan">
      <formula>39</formula>
    </cfRule>
  </conditionalFormatting>
  <conditionalFormatting sqref="AK18:AK20 AK22 AK24:AK27 AK56:AK61 AK64:AK65 T63:U63 T53:X53 T74:Y76 T23:AA23 T54:AA55 Z63:AA63 Z53:AA53 T67:AA67 T21:AJ21 T66:AJ66 AD23:AJ23 AD55:AJ55 AD75:AJ75 AK29:AK46 AK49:AK51 T68:Y72 AD68:AJ72 T73 Z68:AA76">
    <cfRule type="cellIs" dxfId="1376" priority="5469" operator="equal">
      <formula>0</formula>
    </cfRule>
    <cfRule type="cellIs" dxfId="1375" priority="5470" operator="lessThan">
      <formula>7</formula>
    </cfRule>
    <cfRule type="cellIs" dxfId="1374" priority="5471" operator="between">
      <formula>7</formula>
      <formula>14.99</formula>
    </cfRule>
    <cfRule type="cellIs" dxfId="1373" priority="5472" operator="greaterThan">
      <formula>15</formula>
    </cfRule>
  </conditionalFormatting>
  <conditionalFormatting sqref="F55:R55">
    <cfRule type="cellIs" dxfId="1372" priority="5277" operator="equal">
      <formula>0</formula>
    </cfRule>
    <cfRule type="cellIs" dxfId="1371" priority="5278" operator="lessThan">
      <formula>7</formula>
    </cfRule>
    <cfRule type="cellIs" dxfId="1370" priority="5279" operator="between">
      <formula>7</formula>
      <formula>14.99</formula>
    </cfRule>
    <cfRule type="cellIs" dxfId="1369" priority="5280" operator="greaterThan">
      <formula>15</formula>
    </cfRule>
  </conditionalFormatting>
  <conditionalFormatting sqref="F74:R74">
    <cfRule type="cellIs" dxfId="1368" priority="5137" operator="equal">
      <formula>0</formula>
    </cfRule>
    <cfRule type="cellIs" dxfId="1367" priority="5138" operator="lessThan">
      <formula>7</formula>
    </cfRule>
    <cfRule type="cellIs" dxfId="1366" priority="5139" operator="between">
      <formula>7</formula>
      <formula>14.99</formula>
    </cfRule>
    <cfRule type="cellIs" dxfId="1365" priority="5140" operator="greaterThan">
      <formula>15</formula>
    </cfRule>
  </conditionalFormatting>
  <conditionalFormatting sqref="F53:R53">
    <cfRule type="cellIs" dxfId="1364" priority="5121" operator="equal">
      <formula>0</formula>
    </cfRule>
    <cfRule type="cellIs" dxfId="1363" priority="5122" operator="lessThan">
      <formula>7</formula>
    </cfRule>
    <cfRule type="cellIs" dxfId="1362" priority="5123" operator="between">
      <formula>7</formula>
      <formula>14.99</formula>
    </cfRule>
    <cfRule type="cellIs" dxfId="1361" priority="5124" operator="greaterThan">
      <formula>15</formula>
    </cfRule>
  </conditionalFormatting>
  <conditionalFormatting sqref="F63:R63">
    <cfRule type="cellIs" dxfId="1360" priority="5241" operator="equal">
      <formula>0</formula>
    </cfRule>
    <cfRule type="cellIs" dxfId="1359" priority="5242" operator="lessThan">
      <formula>7</formula>
    </cfRule>
    <cfRule type="cellIs" dxfId="1358" priority="5243" operator="between">
      <formula>7</formula>
      <formula>14.99</formula>
    </cfRule>
    <cfRule type="cellIs" dxfId="1357" priority="5244" operator="greaterThan">
      <formula>15</formula>
    </cfRule>
  </conditionalFormatting>
  <conditionalFormatting sqref="F54:R54">
    <cfRule type="cellIs" dxfId="1356" priority="5233" operator="equal">
      <formula>0</formula>
    </cfRule>
    <cfRule type="cellIs" dxfId="1355" priority="5234" operator="lessThan">
      <formula>7</formula>
    </cfRule>
    <cfRule type="cellIs" dxfId="1354" priority="5235" operator="between">
      <formula>7</formula>
      <formula>14.99</formula>
    </cfRule>
    <cfRule type="cellIs" dxfId="1353" priority="5236" operator="greaterThan">
      <formula>15</formula>
    </cfRule>
  </conditionalFormatting>
  <conditionalFormatting sqref="F76:R76">
    <cfRule type="cellIs" dxfId="1352" priority="5201" operator="equal">
      <formula>0</formula>
    </cfRule>
    <cfRule type="cellIs" dxfId="1351" priority="5202" operator="lessThan">
      <formula>7</formula>
    </cfRule>
    <cfRule type="cellIs" dxfId="1350" priority="5203" operator="between">
      <formula>7</formula>
      <formula>14.99</formula>
    </cfRule>
    <cfRule type="cellIs" dxfId="1349" priority="5204" operator="greaterThan">
      <formula>15</formula>
    </cfRule>
  </conditionalFormatting>
  <conditionalFormatting sqref="F75:R75">
    <cfRule type="cellIs" dxfId="1348" priority="5185" operator="equal">
      <formula>0</formula>
    </cfRule>
    <cfRule type="cellIs" dxfId="1347" priority="5186" operator="lessThan">
      <formula>7</formula>
    </cfRule>
    <cfRule type="cellIs" dxfId="1346" priority="5187" operator="between">
      <formula>7</formula>
      <formula>14.99</formula>
    </cfRule>
    <cfRule type="cellIs" dxfId="1345" priority="5188" operator="greaterThan">
      <formula>15</formula>
    </cfRule>
  </conditionalFormatting>
  <conditionalFormatting sqref="F69:R69">
    <cfRule type="cellIs" dxfId="1344" priority="5153" operator="equal">
      <formula>0</formula>
    </cfRule>
    <cfRule type="cellIs" dxfId="1343" priority="5154" operator="lessThan">
      <formula>7</formula>
    </cfRule>
    <cfRule type="cellIs" dxfId="1342" priority="5155" operator="between">
      <formula>7</formula>
      <formula>14.99</formula>
    </cfRule>
    <cfRule type="cellIs" dxfId="1341" priority="5156" operator="greaterThan">
      <formula>15</formula>
    </cfRule>
  </conditionalFormatting>
  <conditionalFormatting sqref="AC63">
    <cfRule type="cellIs" dxfId="1340" priority="865" operator="equal">
      <formula>0</formula>
    </cfRule>
    <cfRule type="cellIs" dxfId="1339" priority="866" operator="lessThan">
      <formula>7</formula>
    </cfRule>
    <cfRule type="cellIs" dxfId="1338" priority="867" operator="between">
      <formula>7</formula>
      <formula>14.99</formula>
    </cfRule>
    <cfRule type="cellIs" dxfId="1337" priority="868" operator="greaterThan">
      <formula>15</formula>
    </cfRule>
  </conditionalFormatting>
  <conditionalFormatting sqref="AE63">
    <cfRule type="cellIs" dxfId="1336" priority="849" operator="equal">
      <formula>0</formula>
    </cfRule>
    <cfRule type="cellIs" dxfId="1335" priority="850" operator="lessThan">
      <formula>7</formula>
    </cfRule>
    <cfRule type="cellIs" dxfId="1334" priority="851" operator="between">
      <formula>7</formula>
      <formula>14.99</formula>
    </cfRule>
    <cfRule type="cellIs" dxfId="1333" priority="852" operator="greaterThan">
      <formula>15</formula>
    </cfRule>
  </conditionalFormatting>
  <conditionalFormatting sqref="AE63">
    <cfRule type="cellIs" dxfId="1332" priority="845" operator="equal">
      <formula>0</formula>
    </cfRule>
    <cfRule type="cellIs" dxfId="1331" priority="846" operator="lessThan">
      <formula>7</formula>
    </cfRule>
    <cfRule type="cellIs" dxfId="1330" priority="847" operator="between">
      <formula>7</formula>
      <formula>14.99</formula>
    </cfRule>
    <cfRule type="cellIs" dxfId="1329" priority="848" operator="greaterThan">
      <formula>15</formula>
    </cfRule>
  </conditionalFormatting>
  <conditionalFormatting sqref="AG63">
    <cfRule type="cellIs" dxfId="1328" priority="829" operator="equal">
      <formula>0</formula>
    </cfRule>
    <cfRule type="cellIs" dxfId="1327" priority="830" operator="lessThan">
      <formula>7</formula>
    </cfRule>
    <cfRule type="cellIs" dxfId="1326" priority="831" operator="between">
      <formula>7</formula>
      <formula>14.99</formula>
    </cfRule>
    <cfRule type="cellIs" dxfId="1325" priority="832" operator="greaterThan">
      <formula>15</formula>
    </cfRule>
  </conditionalFormatting>
  <conditionalFormatting sqref="AP53">
    <cfRule type="cellIs" dxfId="1324" priority="1465" operator="equal">
      <formula>0</formula>
    </cfRule>
    <cfRule type="cellIs" dxfId="1323" priority="1466" operator="lessThan">
      <formula>7</formula>
    </cfRule>
    <cfRule type="cellIs" dxfId="1322" priority="1467" operator="between">
      <formula>7</formula>
      <formula>14.99</formula>
    </cfRule>
    <cfRule type="cellIs" dxfId="1321" priority="1468" operator="greaterThan">
      <formula>15</formula>
    </cfRule>
  </conditionalFormatting>
  <conditionalFormatting sqref="AC72">
    <cfRule type="cellIs" dxfId="1320" priority="1786" operator="equal">
      <formula>0</formula>
    </cfRule>
    <cfRule type="cellIs" dxfId="1319" priority="1787" operator="lessThan">
      <formula>7</formula>
    </cfRule>
    <cfRule type="cellIs" dxfId="1318" priority="1788" operator="between">
      <formula>7</formula>
      <formula>14.99</formula>
    </cfRule>
    <cfRule type="cellIs" dxfId="1317" priority="1789" operator="greaterThan">
      <formula>15</formula>
    </cfRule>
  </conditionalFormatting>
  <conditionalFormatting sqref="AL76">
    <cfRule type="cellIs" dxfId="1316" priority="1241" operator="equal">
      <formula>0</formula>
    </cfRule>
    <cfRule type="cellIs" dxfId="1315" priority="1242" operator="lessThan">
      <formula>7</formula>
    </cfRule>
    <cfRule type="cellIs" dxfId="1314" priority="1243" operator="between">
      <formula>7</formula>
      <formula>14.99</formula>
    </cfRule>
    <cfRule type="cellIs" dxfId="1313" priority="1244" operator="greaterThan">
      <formula>15</formula>
    </cfRule>
  </conditionalFormatting>
  <conditionalFormatting sqref="AC71">
    <cfRule type="cellIs" dxfId="1312" priority="1770" operator="equal">
      <formula>0</formula>
    </cfRule>
    <cfRule type="cellIs" dxfId="1311" priority="1771" operator="lessThan">
      <formula>7</formula>
    </cfRule>
    <cfRule type="cellIs" dxfId="1310" priority="1772" operator="between">
      <formula>7</formula>
      <formula>14.99</formula>
    </cfRule>
    <cfRule type="cellIs" dxfId="1309" priority="1773" operator="greaterThan">
      <formula>15</formula>
    </cfRule>
  </conditionalFormatting>
  <conditionalFormatting sqref="AC54">
    <cfRule type="cellIs" dxfId="1308" priority="973" operator="equal">
      <formula>0</formula>
    </cfRule>
    <cfRule type="cellIs" dxfId="1307" priority="974" operator="lessThan">
      <formula>7</formula>
    </cfRule>
    <cfRule type="cellIs" dxfId="1306" priority="975" operator="between">
      <formula>7</formula>
      <formula>14.99</formula>
    </cfRule>
    <cfRule type="cellIs" dxfId="1305" priority="976" operator="greaterThan">
      <formula>15</formula>
    </cfRule>
  </conditionalFormatting>
  <conditionalFormatting sqref="AL54">
    <cfRule type="cellIs" dxfId="1304" priority="929" operator="equal">
      <formula>0</formula>
    </cfRule>
    <cfRule type="cellIs" dxfId="1303" priority="930" operator="lessThan">
      <formula>7</formula>
    </cfRule>
    <cfRule type="cellIs" dxfId="1302" priority="931" operator="between">
      <formula>7</formula>
      <formula>14.99</formula>
    </cfRule>
    <cfRule type="cellIs" dxfId="1301" priority="932" operator="greaterThan">
      <formula>15</formula>
    </cfRule>
  </conditionalFormatting>
  <conditionalFormatting sqref="AP66">
    <cfRule type="cellIs" dxfId="1300" priority="685" operator="equal">
      <formula>0</formula>
    </cfRule>
    <cfRule type="cellIs" dxfId="1299" priority="686" operator="lessThan">
      <formula>7</formula>
    </cfRule>
    <cfRule type="cellIs" dxfId="1298" priority="687" operator="between">
      <formula>7</formula>
      <formula>14.99</formula>
    </cfRule>
    <cfRule type="cellIs" dxfId="1297" priority="688" operator="greaterThan">
      <formula>15</formula>
    </cfRule>
  </conditionalFormatting>
  <conditionalFormatting sqref="AC63">
    <cfRule type="cellIs" dxfId="1296" priority="861" operator="equal">
      <formula>0</formula>
    </cfRule>
    <cfRule type="cellIs" dxfId="1295" priority="862" operator="lessThan">
      <formula>7</formula>
    </cfRule>
    <cfRule type="cellIs" dxfId="1294" priority="863" operator="between">
      <formula>7</formula>
      <formula>14.99</formula>
    </cfRule>
    <cfRule type="cellIs" dxfId="1293" priority="864" operator="greaterThan">
      <formula>15</formula>
    </cfRule>
  </conditionalFormatting>
  <conditionalFormatting sqref="AC67">
    <cfRule type="cellIs" dxfId="1292" priority="645" operator="equal">
      <formula>0</formula>
    </cfRule>
    <cfRule type="cellIs" dxfId="1291" priority="646" operator="lessThan">
      <formula>7</formula>
    </cfRule>
    <cfRule type="cellIs" dxfId="1290" priority="647" operator="between">
      <formula>7</formula>
      <formula>14.99</formula>
    </cfRule>
    <cfRule type="cellIs" dxfId="1289" priority="648" operator="greaterThan">
      <formula>15</formula>
    </cfRule>
  </conditionalFormatting>
  <conditionalFormatting sqref="AG67">
    <cfRule type="cellIs" dxfId="1288" priority="625" operator="equal">
      <formula>0</formula>
    </cfRule>
    <cfRule type="cellIs" dxfId="1287" priority="626" operator="lessThan">
      <formula>7</formula>
    </cfRule>
    <cfRule type="cellIs" dxfId="1286" priority="627" operator="between">
      <formula>7</formula>
      <formula>14.99</formula>
    </cfRule>
    <cfRule type="cellIs" dxfId="1285" priority="628" operator="greaterThan">
      <formula>15</formula>
    </cfRule>
  </conditionalFormatting>
  <conditionalFormatting sqref="F73:R73">
    <cfRule type="cellIs" dxfId="1284" priority="5077" operator="equal">
      <formula>0</formula>
    </cfRule>
    <cfRule type="cellIs" dxfId="1283" priority="5078" operator="lessThan">
      <formula>7</formula>
    </cfRule>
    <cfRule type="cellIs" dxfId="1282" priority="5079" operator="between">
      <formula>7</formula>
      <formula>14.99</formula>
    </cfRule>
    <cfRule type="cellIs" dxfId="1281" priority="5080" operator="greaterThan">
      <formula>15</formula>
    </cfRule>
  </conditionalFormatting>
  <conditionalFormatting sqref="F70:R70">
    <cfRule type="cellIs" dxfId="1280" priority="5069" operator="equal">
      <formula>0</formula>
    </cfRule>
    <cfRule type="cellIs" dxfId="1279" priority="5070" operator="lessThan">
      <formula>7</formula>
    </cfRule>
    <cfRule type="cellIs" dxfId="1278" priority="5071" operator="between">
      <formula>7</formula>
      <formula>14.99</formula>
    </cfRule>
    <cfRule type="cellIs" dxfId="1277" priority="5072" operator="greaterThan">
      <formula>15</formula>
    </cfRule>
  </conditionalFormatting>
  <conditionalFormatting sqref="AL66">
    <cfRule type="cellIs" dxfId="1276" priority="697" operator="equal">
      <formula>0</formula>
    </cfRule>
    <cfRule type="cellIs" dxfId="1275" priority="698" operator="lessThan">
      <formula>7</formula>
    </cfRule>
    <cfRule type="cellIs" dxfId="1274" priority="699" operator="between">
      <formula>7</formula>
      <formula>14.99</formula>
    </cfRule>
    <cfRule type="cellIs" dxfId="1273" priority="700" operator="greaterThan">
      <formula>15</formula>
    </cfRule>
  </conditionalFormatting>
  <conditionalFormatting sqref="F68:R68">
    <cfRule type="cellIs" dxfId="1272" priority="5053" operator="equal">
      <formula>0</formula>
    </cfRule>
    <cfRule type="cellIs" dxfId="1271" priority="5054" operator="lessThan">
      <formula>7</formula>
    </cfRule>
    <cfRule type="cellIs" dxfId="1270" priority="5055" operator="between">
      <formula>7</formula>
      <formula>14.99</formula>
    </cfRule>
    <cfRule type="cellIs" dxfId="1269" priority="5056" operator="greaterThan">
      <formula>15</formula>
    </cfRule>
  </conditionalFormatting>
  <conditionalFormatting sqref="AB23">
    <cfRule type="cellIs" dxfId="1268" priority="669" operator="equal">
      <formula>0</formula>
    </cfRule>
    <cfRule type="cellIs" dxfId="1267" priority="670" operator="lessThan">
      <formula>7</formula>
    </cfRule>
    <cfRule type="cellIs" dxfId="1266" priority="671" operator="between">
      <formula>7</formula>
      <formula>14.99</formula>
    </cfRule>
    <cfRule type="cellIs" dxfId="1265" priority="672" operator="greaterThan">
      <formula>15</formula>
    </cfRule>
  </conditionalFormatting>
  <conditionalFormatting sqref="AE67">
    <cfRule type="cellIs" dxfId="1264" priority="633" operator="equal">
      <formula>0</formula>
    </cfRule>
    <cfRule type="cellIs" dxfId="1263" priority="634" operator="lessThan">
      <formula>7</formula>
    </cfRule>
    <cfRule type="cellIs" dxfId="1262" priority="635" operator="between">
      <formula>7</formula>
      <formula>14.99</formula>
    </cfRule>
    <cfRule type="cellIs" dxfId="1261" priority="636" operator="greaterThan">
      <formula>15</formula>
    </cfRule>
  </conditionalFormatting>
  <conditionalFormatting sqref="F72:R72">
    <cfRule type="cellIs" dxfId="1260" priority="5021" operator="equal">
      <formula>0</formula>
    </cfRule>
    <cfRule type="cellIs" dxfId="1259" priority="5022" operator="lessThan">
      <formula>7</formula>
    </cfRule>
    <cfRule type="cellIs" dxfId="1258" priority="5023" operator="between">
      <formula>7</formula>
      <formula>14.99</formula>
    </cfRule>
    <cfRule type="cellIs" dxfId="1257" priority="5024" operator="greaterThan">
      <formula>15</formula>
    </cfRule>
  </conditionalFormatting>
  <conditionalFormatting sqref="AG67">
    <cfRule type="cellIs" dxfId="1256" priority="621" operator="equal">
      <formula>0</formula>
    </cfRule>
    <cfRule type="cellIs" dxfId="1255" priority="622" operator="lessThan">
      <formula>7</formula>
    </cfRule>
    <cfRule type="cellIs" dxfId="1254" priority="623" operator="between">
      <formula>7</formula>
      <formula>14.99</formula>
    </cfRule>
    <cfRule type="cellIs" dxfId="1253" priority="624" operator="greaterThan">
      <formula>15</formula>
    </cfRule>
  </conditionalFormatting>
  <conditionalFormatting sqref="F71:R71">
    <cfRule type="cellIs" dxfId="1252" priority="5005" operator="equal">
      <formula>0</formula>
    </cfRule>
    <cfRule type="cellIs" dxfId="1251" priority="5006" operator="lessThan">
      <formula>7</formula>
    </cfRule>
    <cfRule type="cellIs" dxfId="1250" priority="5007" operator="between">
      <formula>7</formula>
      <formula>14.99</formula>
    </cfRule>
    <cfRule type="cellIs" dxfId="1249" priority="5008" operator="greaterThan">
      <formula>15</formula>
    </cfRule>
  </conditionalFormatting>
  <conditionalFormatting sqref="AP67">
    <cfRule type="cellIs" dxfId="1248" priority="585" operator="equal">
      <formula>0</formula>
    </cfRule>
    <cfRule type="cellIs" dxfId="1247" priority="586" operator="lessThan">
      <formula>7</formula>
    </cfRule>
    <cfRule type="cellIs" dxfId="1246" priority="587" operator="between">
      <formula>7</formula>
      <formula>14.99</formula>
    </cfRule>
    <cfRule type="cellIs" dxfId="1245" priority="588" operator="greaterThan">
      <formula>15</formula>
    </cfRule>
  </conditionalFormatting>
  <conditionalFormatting sqref="AL68">
    <cfRule type="cellIs" dxfId="1244" priority="1565" operator="equal">
      <formula>0</formula>
    </cfRule>
    <cfRule type="cellIs" dxfId="1243" priority="1566" operator="lessThan">
      <formula>7</formula>
    </cfRule>
    <cfRule type="cellIs" dxfId="1242" priority="1567" operator="between">
      <formula>7</formula>
      <formula>14.99</formula>
    </cfRule>
    <cfRule type="cellIs" dxfId="1241" priority="1568" operator="greaterThan">
      <formula>15</formula>
    </cfRule>
  </conditionalFormatting>
  <conditionalFormatting sqref="AL70">
    <cfRule type="cellIs" dxfId="1240" priority="1557" operator="equal">
      <formula>0</formula>
    </cfRule>
    <cfRule type="cellIs" dxfId="1239" priority="1558" operator="lessThan">
      <formula>7</formula>
    </cfRule>
    <cfRule type="cellIs" dxfId="1238" priority="1559" operator="between">
      <formula>7</formula>
      <formula>14.99</formula>
    </cfRule>
    <cfRule type="cellIs" dxfId="1237" priority="1560" operator="greaterThan">
      <formula>15</formula>
    </cfRule>
  </conditionalFormatting>
  <conditionalFormatting sqref="AC67">
    <cfRule type="cellIs" dxfId="1236" priority="649" operator="equal">
      <formula>0</formula>
    </cfRule>
    <cfRule type="cellIs" dxfId="1235" priority="650" operator="lessThan">
      <formula>7</formula>
    </cfRule>
    <cfRule type="cellIs" dxfId="1234" priority="651" operator="between">
      <formula>7</formula>
      <formula>14.99</formula>
    </cfRule>
    <cfRule type="cellIs" dxfId="1233" priority="652" operator="greaterThan">
      <formula>15</formula>
    </cfRule>
  </conditionalFormatting>
  <conditionalFormatting sqref="AP67">
    <cfRule type="cellIs" dxfId="1232" priority="581" operator="equal">
      <formula>0</formula>
    </cfRule>
    <cfRule type="cellIs" dxfId="1231" priority="582" operator="lessThan">
      <formula>7</formula>
    </cfRule>
    <cfRule type="cellIs" dxfId="1230" priority="583" operator="between">
      <formula>7</formula>
      <formula>14.99</formula>
    </cfRule>
    <cfRule type="cellIs" dxfId="1229" priority="584" operator="greaterThan">
      <formula>15</formula>
    </cfRule>
  </conditionalFormatting>
  <conditionalFormatting sqref="AI67">
    <cfRule type="cellIs" dxfId="1228" priority="617" operator="equal">
      <formula>0</formula>
    </cfRule>
    <cfRule type="cellIs" dxfId="1227" priority="618" operator="lessThan">
      <formula>7</formula>
    </cfRule>
    <cfRule type="cellIs" dxfId="1226" priority="619" operator="between">
      <formula>7</formula>
      <formula>14.99</formula>
    </cfRule>
    <cfRule type="cellIs" dxfId="1225" priority="620" operator="greaterThan">
      <formula>15</formula>
    </cfRule>
  </conditionalFormatting>
  <conditionalFormatting sqref="AL67">
    <cfRule type="cellIs" dxfId="1224" priority="601" operator="equal">
      <formula>0</formula>
    </cfRule>
    <cfRule type="cellIs" dxfId="1223" priority="602" operator="lessThan">
      <formula>7</formula>
    </cfRule>
    <cfRule type="cellIs" dxfId="1222" priority="603" operator="between">
      <formula>7</formula>
      <formula>14.99</formula>
    </cfRule>
    <cfRule type="cellIs" dxfId="1221" priority="604" operator="greaterThan">
      <formula>15</formula>
    </cfRule>
  </conditionalFormatting>
  <conditionalFormatting sqref="AK55">
    <cfRule type="cellIs" dxfId="1220" priority="265" operator="equal">
      <formula>0</formula>
    </cfRule>
    <cfRule type="cellIs" dxfId="1219" priority="266" operator="lessThan">
      <formula>7</formula>
    </cfRule>
    <cfRule type="cellIs" dxfId="1218" priority="267" operator="between">
      <formula>7</formula>
      <formula>14.99</formula>
    </cfRule>
    <cfRule type="cellIs" dxfId="1217" priority="268" operator="greaterThan">
      <formula>15</formula>
    </cfRule>
  </conditionalFormatting>
  <conditionalFormatting sqref="AK55">
    <cfRule type="cellIs" dxfId="1216" priority="261" operator="equal">
      <formula>0</formula>
    </cfRule>
    <cfRule type="cellIs" dxfId="1215" priority="262" operator="lessThan">
      <formula>7</formula>
    </cfRule>
    <cfRule type="cellIs" dxfId="1214" priority="263" operator="between">
      <formula>7</formula>
      <formula>14.99</formula>
    </cfRule>
    <cfRule type="cellIs" dxfId="1213" priority="264" operator="greaterThan">
      <formula>15</formula>
    </cfRule>
  </conditionalFormatting>
  <conditionalFormatting sqref="F23:R23">
    <cfRule type="cellIs" dxfId="1212" priority="3885" operator="equal">
      <formula>0</formula>
    </cfRule>
    <cfRule type="cellIs" dxfId="1211" priority="3886" operator="lessThan">
      <formula>7</formula>
    </cfRule>
    <cfRule type="cellIs" dxfId="1210" priority="3887" operator="between">
      <formula>7</formula>
      <formula>14.99</formula>
    </cfRule>
    <cfRule type="cellIs" dxfId="1209" priority="3888" operator="greaterThan">
      <formula>15</formula>
    </cfRule>
  </conditionalFormatting>
  <conditionalFormatting sqref="AL55">
    <cfRule type="cellIs" dxfId="1208" priority="461" operator="equal">
      <formula>0</formula>
    </cfRule>
    <cfRule type="cellIs" dxfId="1207" priority="462" operator="lessThan">
      <formula>7</formula>
    </cfRule>
    <cfRule type="cellIs" dxfId="1206" priority="463" operator="between">
      <formula>7</formula>
      <formula>14.99</formula>
    </cfRule>
    <cfRule type="cellIs" dxfId="1205" priority="464" operator="greaterThan">
      <formula>15</formula>
    </cfRule>
  </conditionalFormatting>
  <conditionalFormatting sqref="AP55">
    <cfRule type="cellIs" dxfId="1204" priority="449" operator="equal">
      <formula>0</formula>
    </cfRule>
    <cfRule type="cellIs" dxfId="1203" priority="450" operator="lessThan">
      <formula>7</formula>
    </cfRule>
    <cfRule type="cellIs" dxfId="1202" priority="451" operator="between">
      <formula>7</formula>
      <formula>14.99</formula>
    </cfRule>
    <cfRule type="cellIs" dxfId="1201" priority="452" operator="greaterThan">
      <formula>15</formula>
    </cfRule>
  </conditionalFormatting>
  <conditionalFormatting sqref="AP53">
    <cfRule type="cellIs" dxfId="1200" priority="1469" operator="equal">
      <formula>0</formula>
    </cfRule>
    <cfRule type="cellIs" dxfId="1199" priority="1470" operator="lessThan">
      <formula>7</formula>
    </cfRule>
    <cfRule type="cellIs" dxfId="1198" priority="1471" operator="between">
      <formula>7</formula>
      <formula>14.99</formula>
    </cfRule>
    <cfRule type="cellIs" dxfId="1197" priority="1472" operator="greaterThan">
      <formula>15</formula>
    </cfRule>
  </conditionalFormatting>
  <conditionalFormatting sqref="AL53">
    <cfRule type="cellIs" dxfId="1196" priority="1461" operator="equal">
      <formula>0</formula>
    </cfRule>
    <cfRule type="cellIs" dxfId="1195" priority="1462" operator="lessThan">
      <formula>7</formula>
    </cfRule>
    <cfRule type="cellIs" dxfId="1194" priority="1463" operator="between">
      <formula>7</formula>
      <formula>14.99</formula>
    </cfRule>
    <cfRule type="cellIs" dxfId="1193" priority="1464" operator="greaterThan">
      <formula>15</formula>
    </cfRule>
  </conditionalFormatting>
  <conditionalFormatting sqref="AL53">
    <cfRule type="cellIs" dxfId="1192" priority="1457" operator="equal">
      <formula>0</formula>
    </cfRule>
    <cfRule type="cellIs" dxfId="1191" priority="1458" operator="lessThan">
      <formula>7</formula>
    </cfRule>
    <cfRule type="cellIs" dxfId="1190" priority="1459" operator="between">
      <formula>7</formula>
      <formula>14.99</formula>
    </cfRule>
    <cfRule type="cellIs" dxfId="1189" priority="1460" operator="greaterThan">
      <formula>15</formula>
    </cfRule>
  </conditionalFormatting>
  <conditionalFormatting sqref="AG53">
    <cfRule type="cellIs" dxfId="1188" priority="1445" operator="equal">
      <formula>0</formula>
    </cfRule>
    <cfRule type="cellIs" dxfId="1187" priority="1446" operator="lessThan">
      <formula>7</formula>
    </cfRule>
    <cfRule type="cellIs" dxfId="1186" priority="1447" operator="between">
      <formula>7</formula>
      <formula>14.99</formula>
    </cfRule>
    <cfRule type="cellIs" dxfId="1185" priority="1448" operator="greaterThan">
      <formula>15</formula>
    </cfRule>
  </conditionalFormatting>
  <conditionalFormatting sqref="AK70">
    <cfRule type="cellIs" dxfId="1184" priority="409" operator="equal">
      <formula>0</formula>
    </cfRule>
    <cfRule type="cellIs" dxfId="1183" priority="410" operator="lessThan">
      <formula>7</formula>
    </cfRule>
    <cfRule type="cellIs" dxfId="1182" priority="411" operator="between">
      <formula>7</formula>
      <formula>14.99</formula>
    </cfRule>
    <cfRule type="cellIs" dxfId="1181" priority="412" operator="greaterThan">
      <formula>15</formula>
    </cfRule>
  </conditionalFormatting>
  <conditionalFormatting sqref="AG53">
    <cfRule type="cellIs" dxfId="1180" priority="1441" operator="equal">
      <formula>0</formula>
    </cfRule>
    <cfRule type="cellIs" dxfId="1179" priority="1442" operator="lessThan">
      <formula>7</formula>
    </cfRule>
    <cfRule type="cellIs" dxfId="1178" priority="1443" operator="between">
      <formula>7</formula>
      <formula>14.99</formula>
    </cfRule>
    <cfRule type="cellIs" dxfId="1177" priority="1444" operator="greaterThan">
      <formula>15</formula>
    </cfRule>
  </conditionalFormatting>
  <conditionalFormatting sqref="AK68">
    <cfRule type="cellIs" dxfId="1176" priority="413" operator="equal">
      <formula>0</formula>
    </cfRule>
    <cfRule type="cellIs" dxfId="1175" priority="414" operator="lessThan">
      <formula>7</formula>
    </cfRule>
    <cfRule type="cellIs" dxfId="1174" priority="415" operator="between">
      <formula>7</formula>
      <formula>14.99</formula>
    </cfRule>
    <cfRule type="cellIs" dxfId="1173" priority="416" operator="greaterThan">
      <formula>15</formula>
    </cfRule>
  </conditionalFormatting>
  <conditionalFormatting sqref="Y53">
    <cfRule type="cellIs" dxfId="1172" priority="1437" operator="equal">
      <formula>0</formula>
    </cfRule>
    <cfRule type="cellIs" dxfId="1171" priority="1438" operator="lessThan">
      <formula>7</formula>
    </cfRule>
    <cfRule type="cellIs" dxfId="1170" priority="1439" operator="between">
      <formula>7</formula>
      <formula>14.99</formula>
    </cfRule>
    <cfRule type="cellIs" dxfId="1169" priority="1440" operator="greaterThan">
      <formula>15</formula>
    </cfRule>
  </conditionalFormatting>
  <conditionalFormatting sqref="Y53">
    <cfRule type="cellIs" dxfId="1168" priority="1433" operator="equal">
      <formula>0</formula>
    </cfRule>
    <cfRule type="cellIs" dxfId="1167" priority="1434" operator="lessThan">
      <formula>7</formula>
    </cfRule>
    <cfRule type="cellIs" dxfId="1166" priority="1435" operator="between">
      <formula>7</formula>
      <formula>14.99</formula>
    </cfRule>
    <cfRule type="cellIs" dxfId="1165" priority="1436" operator="greaterThan">
      <formula>15</formula>
    </cfRule>
  </conditionalFormatting>
  <conditionalFormatting sqref="AK69">
    <cfRule type="cellIs" dxfId="1164" priority="369" operator="equal">
      <formula>0</formula>
    </cfRule>
    <cfRule type="cellIs" dxfId="1163" priority="370" operator="lessThan">
      <formula>7</formula>
    </cfRule>
    <cfRule type="cellIs" dxfId="1162" priority="371" operator="between">
      <formula>7</formula>
      <formula>14.99</formula>
    </cfRule>
    <cfRule type="cellIs" dxfId="1161" priority="372" operator="greaterThan">
      <formula>15</formula>
    </cfRule>
  </conditionalFormatting>
  <conditionalFormatting sqref="AK69">
    <cfRule type="cellIs" dxfId="1160" priority="365" operator="equal">
      <formula>0</formula>
    </cfRule>
    <cfRule type="cellIs" dxfId="1159" priority="366" operator="lessThan">
      <formula>7</formula>
    </cfRule>
    <cfRule type="cellIs" dxfId="1158" priority="367" operator="between">
      <formula>7</formula>
      <formula>14.99</formula>
    </cfRule>
    <cfRule type="cellIs" dxfId="1157" priority="368" operator="greaterThan">
      <formula>15</formula>
    </cfRule>
  </conditionalFormatting>
  <conditionalFormatting sqref="AB74">
    <cfRule type="cellIs" dxfId="1156" priority="1377" operator="equal">
      <formula>0</formula>
    </cfRule>
    <cfRule type="cellIs" dxfId="1155" priority="1378" operator="lessThan">
      <formula>7</formula>
    </cfRule>
    <cfRule type="cellIs" dxfId="1154" priority="1379" operator="between">
      <formula>7</formula>
      <formula>14.99</formula>
    </cfRule>
    <cfRule type="cellIs" dxfId="1153" priority="1380" operator="greaterThan">
      <formula>15</formula>
    </cfRule>
  </conditionalFormatting>
  <conditionalFormatting sqref="AB74">
    <cfRule type="cellIs" dxfId="1152" priority="1373" operator="equal">
      <formula>0</formula>
    </cfRule>
    <cfRule type="cellIs" dxfId="1151" priority="1374" operator="lessThan">
      <formula>7</formula>
    </cfRule>
    <cfRule type="cellIs" dxfId="1150" priority="1375" operator="between">
      <formula>7</formula>
      <formula>14.99</formula>
    </cfRule>
    <cfRule type="cellIs" dxfId="1149" priority="1376" operator="greaterThan">
      <formula>15</formula>
    </cfRule>
  </conditionalFormatting>
  <conditionalFormatting sqref="AC74">
    <cfRule type="cellIs" dxfId="1148" priority="1369" operator="equal">
      <formula>0</formula>
    </cfRule>
    <cfRule type="cellIs" dxfId="1147" priority="1370" operator="lessThan">
      <formula>7</formula>
    </cfRule>
    <cfRule type="cellIs" dxfId="1146" priority="1371" operator="between">
      <formula>7</formula>
      <formula>14.99</formula>
    </cfRule>
    <cfRule type="cellIs" dxfId="1145" priority="1372" operator="greaterThan">
      <formula>15</formula>
    </cfRule>
  </conditionalFormatting>
  <conditionalFormatting sqref="AC74">
    <cfRule type="cellIs" dxfId="1144" priority="1365" operator="equal">
      <formula>0</formula>
    </cfRule>
    <cfRule type="cellIs" dxfId="1143" priority="1366" operator="lessThan">
      <formula>7</formula>
    </cfRule>
    <cfRule type="cellIs" dxfId="1142" priority="1367" operator="between">
      <formula>7</formula>
      <formula>14.99</formula>
    </cfRule>
    <cfRule type="cellIs" dxfId="1141" priority="1368" operator="greaterThan">
      <formula>15</formula>
    </cfRule>
  </conditionalFormatting>
  <conditionalFormatting sqref="AD74">
    <cfRule type="cellIs" dxfId="1140" priority="1361" operator="equal">
      <formula>0</formula>
    </cfRule>
    <cfRule type="cellIs" dxfId="1139" priority="1362" operator="lessThan">
      <formula>7</formula>
    </cfRule>
    <cfRule type="cellIs" dxfId="1138" priority="1363" operator="between">
      <formula>7</formula>
      <formula>14.99</formula>
    </cfRule>
    <cfRule type="cellIs" dxfId="1137" priority="1364" operator="greaterThan">
      <formula>15</formula>
    </cfRule>
  </conditionalFormatting>
  <conditionalFormatting sqref="AD74">
    <cfRule type="cellIs" dxfId="1136" priority="1357" operator="equal">
      <formula>0</formula>
    </cfRule>
    <cfRule type="cellIs" dxfId="1135" priority="1358" operator="lessThan">
      <formula>7</formula>
    </cfRule>
    <cfRule type="cellIs" dxfId="1134" priority="1359" operator="between">
      <formula>7</formula>
      <formula>14.99</formula>
    </cfRule>
    <cfRule type="cellIs" dxfId="1133" priority="1360" operator="greaterThan">
      <formula>15</formula>
    </cfRule>
  </conditionalFormatting>
  <conditionalFormatting sqref="AE74">
    <cfRule type="cellIs" dxfId="1132" priority="1353" operator="equal">
      <formula>0</formula>
    </cfRule>
    <cfRule type="cellIs" dxfId="1131" priority="1354" operator="lessThan">
      <formula>7</formula>
    </cfRule>
    <cfRule type="cellIs" dxfId="1130" priority="1355" operator="between">
      <formula>7</formula>
      <formula>14.99</formula>
    </cfRule>
    <cfRule type="cellIs" dxfId="1129" priority="1356" operator="greaterThan">
      <formula>15</formula>
    </cfRule>
  </conditionalFormatting>
  <conditionalFormatting sqref="AE74">
    <cfRule type="cellIs" dxfId="1128" priority="1349" operator="equal">
      <formula>0</formula>
    </cfRule>
    <cfRule type="cellIs" dxfId="1127" priority="1350" operator="lessThan">
      <formula>7</formula>
    </cfRule>
    <cfRule type="cellIs" dxfId="1126" priority="1351" operator="between">
      <formula>7</formula>
      <formula>14.99</formula>
    </cfRule>
    <cfRule type="cellIs" dxfId="1125" priority="1352" operator="greaterThan">
      <formula>15</formula>
    </cfRule>
  </conditionalFormatting>
  <conditionalFormatting sqref="AF74">
    <cfRule type="cellIs" dxfId="1124" priority="1345" operator="equal">
      <formula>0</formula>
    </cfRule>
    <cfRule type="cellIs" dxfId="1123" priority="1346" operator="lessThan">
      <formula>7</formula>
    </cfRule>
    <cfRule type="cellIs" dxfId="1122" priority="1347" operator="between">
      <formula>7</formula>
      <formula>14.99</formula>
    </cfRule>
    <cfRule type="cellIs" dxfId="1121" priority="1348" operator="greaterThan">
      <formula>15</formula>
    </cfRule>
  </conditionalFormatting>
  <conditionalFormatting sqref="AF74">
    <cfRule type="cellIs" dxfId="1120" priority="1341" operator="equal">
      <formula>0</formula>
    </cfRule>
    <cfRule type="cellIs" dxfId="1119" priority="1342" operator="lessThan">
      <formula>7</formula>
    </cfRule>
    <cfRule type="cellIs" dxfId="1118" priority="1343" operator="between">
      <formula>7</formula>
      <formula>14.99</formula>
    </cfRule>
    <cfRule type="cellIs" dxfId="1117" priority="1344" operator="greaterThan">
      <formula>15</formula>
    </cfRule>
  </conditionalFormatting>
  <conditionalFormatting sqref="AG74">
    <cfRule type="cellIs" dxfId="1116" priority="1337" operator="equal">
      <formula>0</formula>
    </cfRule>
    <cfRule type="cellIs" dxfId="1115" priority="1338" operator="lessThan">
      <formula>7</formula>
    </cfRule>
    <cfRule type="cellIs" dxfId="1114" priority="1339" operator="between">
      <formula>7</formula>
      <formula>14.99</formula>
    </cfRule>
    <cfRule type="cellIs" dxfId="1113" priority="1340" operator="greaterThan">
      <formula>15</formula>
    </cfRule>
  </conditionalFormatting>
  <conditionalFormatting sqref="AG74">
    <cfRule type="cellIs" dxfId="1112" priority="1333" operator="equal">
      <formula>0</formula>
    </cfRule>
    <cfRule type="cellIs" dxfId="1111" priority="1334" operator="lessThan">
      <formula>7</formula>
    </cfRule>
    <cfRule type="cellIs" dxfId="1110" priority="1335" operator="between">
      <formula>7</formula>
      <formula>14.99</formula>
    </cfRule>
    <cfRule type="cellIs" dxfId="1109" priority="1336" operator="greaterThan">
      <formula>15</formula>
    </cfRule>
  </conditionalFormatting>
  <conditionalFormatting sqref="AL74">
    <cfRule type="cellIs" dxfId="1108" priority="1321" operator="equal">
      <formula>0</formula>
    </cfRule>
    <cfRule type="cellIs" dxfId="1107" priority="1322" operator="lessThan">
      <formula>7</formula>
    </cfRule>
    <cfRule type="cellIs" dxfId="1106" priority="1323" operator="between">
      <formula>7</formula>
      <formula>14.99</formula>
    </cfRule>
    <cfRule type="cellIs" dxfId="1105" priority="1324" operator="greaterThan">
      <formula>15</formula>
    </cfRule>
  </conditionalFormatting>
  <conditionalFormatting sqref="AL74">
    <cfRule type="cellIs" dxfId="1104" priority="1317" operator="equal">
      <formula>0</formula>
    </cfRule>
    <cfRule type="cellIs" dxfId="1103" priority="1318" operator="lessThan">
      <formula>7</formula>
    </cfRule>
    <cfRule type="cellIs" dxfId="1102" priority="1319" operator="between">
      <formula>7</formula>
      <formula>14.99</formula>
    </cfRule>
    <cfRule type="cellIs" dxfId="1101" priority="1320" operator="greaterThan">
      <formula>15</formula>
    </cfRule>
  </conditionalFormatting>
  <conditionalFormatting sqref="AL69">
    <cfRule type="cellIs" dxfId="1100" priority="1305" operator="equal">
      <formula>0</formula>
    </cfRule>
    <cfRule type="cellIs" dxfId="1099" priority="1306" operator="lessThan">
      <formula>7</formula>
    </cfRule>
    <cfRule type="cellIs" dxfId="1098" priority="1307" operator="between">
      <formula>7</formula>
      <formula>14.99</formula>
    </cfRule>
    <cfRule type="cellIs" dxfId="1097" priority="1308" operator="greaterThan">
      <formula>15</formula>
    </cfRule>
  </conditionalFormatting>
  <conditionalFormatting sqref="AL69">
    <cfRule type="cellIs" dxfId="1096" priority="1301" operator="equal">
      <formula>0</formula>
    </cfRule>
    <cfRule type="cellIs" dxfId="1095" priority="1302" operator="lessThan">
      <formula>7</formula>
    </cfRule>
    <cfRule type="cellIs" dxfId="1094" priority="1303" operator="between">
      <formula>7</formula>
      <formula>14.99</formula>
    </cfRule>
    <cfRule type="cellIs" dxfId="1093" priority="1304" operator="greaterThan">
      <formula>15</formula>
    </cfRule>
  </conditionalFormatting>
  <conditionalFormatting sqref="AL75:AO75">
    <cfRule type="cellIs" dxfId="1092" priority="1281" operator="equal">
      <formula>0</formula>
    </cfRule>
    <cfRule type="cellIs" dxfId="1091" priority="1282" operator="lessThan">
      <formula>7</formula>
    </cfRule>
    <cfRule type="cellIs" dxfId="1090" priority="1283" operator="between">
      <formula>7</formula>
      <formula>14.99</formula>
    </cfRule>
    <cfRule type="cellIs" dxfId="1089" priority="1284" operator="greaterThan">
      <formula>15</formula>
    </cfRule>
  </conditionalFormatting>
  <conditionalFormatting sqref="AP75">
    <cfRule type="cellIs" dxfId="1088" priority="1269" operator="equal">
      <formula>0</formula>
    </cfRule>
    <cfRule type="cellIs" dxfId="1087" priority="1270" operator="lessThan">
      <formula>7</formula>
    </cfRule>
    <cfRule type="cellIs" dxfId="1086" priority="1271" operator="between">
      <formula>7</formula>
      <formula>14.99</formula>
    </cfRule>
    <cfRule type="cellIs" dxfId="1085" priority="1272" operator="greaterThan">
      <formula>15</formula>
    </cfRule>
  </conditionalFormatting>
  <conditionalFormatting sqref="AP75">
    <cfRule type="cellIs" dxfId="1084" priority="1265" operator="equal">
      <formula>0</formula>
    </cfRule>
    <cfRule type="cellIs" dxfId="1083" priority="1266" operator="lessThan">
      <formula>7</formula>
    </cfRule>
    <cfRule type="cellIs" dxfId="1082" priority="1267" operator="between">
      <formula>7</formula>
      <formula>14.99</formula>
    </cfRule>
    <cfRule type="cellIs" dxfId="1081" priority="1268" operator="greaterThan">
      <formula>15</formula>
    </cfRule>
  </conditionalFormatting>
  <conditionalFormatting sqref="AM76:AN76">
    <cfRule type="cellIs" dxfId="1080" priority="1261" operator="equal">
      <formula>0</formula>
    </cfRule>
    <cfRule type="cellIs" dxfId="1079" priority="1262" operator="lessThan">
      <formula>7</formula>
    </cfRule>
    <cfRule type="cellIs" dxfId="1078" priority="1263" operator="between">
      <formula>7</formula>
      <formula>14.99</formula>
    </cfRule>
    <cfRule type="cellIs" dxfId="1077" priority="1264" operator="greaterThan">
      <formula>15</formula>
    </cfRule>
  </conditionalFormatting>
  <conditionalFormatting sqref="AP76">
    <cfRule type="cellIs" dxfId="1076" priority="1249" operator="equal">
      <formula>0</formula>
    </cfRule>
    <cfRule type="cellIs" dxfId="1075" priority="1250" operator="lessThan">
      <formula>7</formula>
    </cfRule>
    <cfRule type="cellIs" dxfId="1074" priority="1251" operator="between">
      <formula>7</formula>
      <formula>14.99</formula>
    </cfRule>
    <cfRule type="cellIs" dxfId="1073" priority="1252" operator="greaterThan">
      <formula>15</formula>
    </cfRule>
  </conditionalFormatting>
  <conditionalFormatting sqref="AP76">
    <cfRule type="cellIs" dxfId="1072" priority="1245" operator="equal">
      <formula>0</formula>
    </cfRule>
    <cfRule type="cellIs" dxfId="1071" priority="1246" operator="lessThan">
      <formula>7</formula>
    </cfRule>
    <cfRule type="cellIs" dxfId="1070" priority="1247" operator="between">
      <formula>7</formula>
      <formula>14.99</formula>
    </cfRule>
    <cfRule type="cellIs" dxfId="1069" priority="1248" operator="greaterThan">
      <formula>15</formula>
    </cfRule>
  </conditionalFormatting>
  <conditionalFormatting sqref="AL76">
    <cfRule type="cellIs" dxfId="1068" priority="1237" operator="equal">
      <formula>0</formula>
    </cfRule>
    <cfRule type="cellIs" dxfId="1067" priority="1238" operator="lessThan">
      <formula>7</formula>
    </cfRule>
    <cfRule type="cellIs" dxfId="1066" priority="1239" operator="between">
      <formula>7</formula>
      <formula>14.99</formula>
    </cfRule>
    <cfRule type="cellIs" dxfId="1065" priority="1240" operator="greaterThan">
      <formula>15</formula>
    </cfRule>
  </conditionalFormatting>
  <conditionalFormatting sqref="AO76">
    <cfRule type="cellIs" dxfId="1064" priority="1233" operator="equal">
      <formula>0</formula>
    </cfRule>
    <cfRule type="cellIs" dxfId="1063" priority="1234" operator="lessThan">
      <formula>7</formula>
    </cfRule>
    <cfRule type="cellIs" dxfId="1062" priority="1235" operator="between">
      <formula>7</formula>
      <formula>14.99</formula>
    </cfRule>
    <cfRule type="cellIs" dxfId="1061" priority="1236" operator="greaterThan">
      <formula>15</formula>
    </cfRule>
  </conditionalFormatting>
  <conditionalFormatting sqref="AO76">
    <cfRule type="cellIs" dxfId="1060" priority="1229" operator="equal">
      <formula>0</formula>
    </cfRule>
    <cfRule type="cellIs" dxfId="1059" priority="1230" operator="lessThan">
      <formula>7</formula>
    </cfRule>
    <cfRule type="cellIs" dxfId="1058" priority="1231" operator="between">
      <formula>7</formula>
      <formula>14.99</formula>
    </cfRule>
    <cfRule type="cellIs" dxfId="1057" priority="1232" operator="greaterThan">
      <formula>15</formula>
    </cfRule>
  </conditionalFormatting>
  <conditionalFormatting sqref="AG76">
    <cfRule type="cellIs" dxfId="1056" priority="1225" operator="equal">
      <formula>0</formula>
    </cfRule>
    <cfRule type="cellIs" dxfId="1055" priority="1226" operator="lessThan">
      <formula>7</formula>
    </cfRule>
    <cfRule type="cellIs" dxfId="1054" priority="1227" operator="between">
      <formula>7</formula>
      <formula>14.99</formula>
    </cfRule>
    <cfRule type="cellIs" dxfId="1053" priority="1228" operator="greaterThan">
      <formula>15</formula>
    </cfRule>
  </conditionalFormatting>
  <conditionalFormatting sqref="AG76">
    <cfRule type="cellIs" dxfId="1052" priority="1221" operator="equal">
      <formula>0</formula>
    </cfRule>
    <cfRule type="cellIs" dxfId="1051" priority="1222" operator="lessThan">
      <formula>7</formula>
    </cfRule>
    <cfRule type="cellIs" dxfId="1050" priority="1223" operator="between">
      <formula>7</formula>
      <formula>14.99</formula>
    </cfRule>
    <cfRule type="cellIs" dxfId="1049" priority="1224" operator="greaterThan">
      <formula>15</formula>
    </cfRule>
  </conditionalFormatting>
  <conditionalFormatting sqref="AF76">
    <cfRule type="cellIs" dxfId="1048" priority="1217" operator="equal">
      <formula>0</formula>
    </cfRule>
    <cfRule type="cellIs" dxfId="1047" priority="1218" operator="lessThan">
      <formula>7</formula>
    </cfRule>
    <cfRule type="cellIs" dxfId="1046" priority="1219" operator="between">
      <formula>7</formula>
      <formula>14.99</formula>
    </cfRule>
    <cfRule type="cellIs" dxfId="1045" priority="1220" operator="greaterThan">
      <formula>15</formula>
    </cfRule>
  </conditionalFormatting>
  <conditionalFormatting sqref="AF76">
    <cfRule type="cellIs" dxfId="1044" priority="1213" operator="equal">
      <formula>0</formula>
    </cfRule>
    <cfRule type="cellIs" dxfId="1043" priority="1214" operator="lessThan">
      <formula>7</formula>
    </cfRule>
    <cfRule type="cellIs" dxfId="1042" priority="1215" operator="between">
      <formula>7</formula>
      <formula>14.99</formula>
    </cfRule>
    <cfRule type="cellIs" dxfId="1041" priority="1216" operator="greaterThan">
      <formula>15</formula>
    </cfRule>
  </conditionalFormatting>
  <conditionalFormatting sqref="AN21">
    <cfRule type="cellIs" dxfId="1040" priority="1069" operator="equal">
      <formula>0</formula>
    </cfRule>
    <cfRule type="cellIs" dxfId="1039" priority="1070" operator="lessThan">
      <formula>7</formula>
    </cfRule>
    <cfRule type="cellIs" dxfId="1038" priority="1071" operator="between">
      <formula>7</formula>
      <formula>14.99</formula>
    </cfRule>
    <cfRule type="cellIs" dxfId="1037" priority="1072" operator="greaterThan">
      <formula>15</formula>
    </cfRule>
  </conditionalFormatting>
  <conditionalFormatting sqref="U21">
    <cfRule type="cellIs" dxfId="1036" priority="1065" operator="equal">
      <formula>0</formula>
    </cfRule>
    <cfRule type="cellIs" dxfId="1035" priority="1066" operator="lessThan">
      <formula>7</formula>
    </cfRule>
    <cfRule type="cellIs" dxfId="1034" priority="1067" operator="between">
      <formula>7</formula>
      <formula>14.99</formula>
    </cfRule>
    <cfRule type="cellIs" dxfId="1033" priority="1068" operator="greaterThan">
      <formula>15</formula>
    </cfRule>
  </conditionalFormatting>
  <conditionalFormatting sqref="V21">
    <cfRule type="cellIs" dxfId="1032" priority="1061" operator="equal">
      <formula>0</formula>
    </cfRule>
    <cfRule type="cellIs" dxfId="1031" priority="1062" operator="lessThan">
      <formula>7</formula>
    </cfRule>
    <cfRule type="cellIs" dxfId="1030" priority="1063" operator="between">
      <formula>7</formula>
      <formula>14.99</formula>
    </cfRule>
    <cfRule type="cellIs" dxfId="1029" priority="1064" operator="greaterThan">
      <formula>15</formula>
    </cfRule>
  </conditionalFormatting>
  <conditionalFormatting sqref="W21">
    <cfRule type="cellIs" dxfId="1028" priority="1057" operator="equal">
      <formula>0</formula>
    </cfRule>
    <cfRule type="cellIs" dxfId="1027" priority="1058" operator="lessThan">
      <formula>7</formula>
    </cfRule>
    <cfRule type="cellIs" dxfId="1026" priority="1059" operator="between">
      <formula>7</formula>
      <formula>14.99</formula>
    </cfRule>
    <cfRule type="cellIs" dxfId="1025" priority="1060" operator="greaterThan">
      <formula>15</formula>
    </cfRule>
  </conditionalFormatting>
  <conditionalFormatting sqref="X21">
    <cfRule type="cellIs" dxfId="1024" priority="1053" operator="equal">
      <formula>0</formula>
    </cfRule>
    <cfRule type="cellIs" dxfId="1023" priority="1054" operator="lessThan">
      <formula>7</formula>
    </cfRule>
    <cfRule type="cellIs" dxfId="1022" priority="1055" operator="between">
      <formula>7</formula>
      <formula>14.99</formula>
    </cfRule>
    <cfRule type="cellIs" dxfId="1021" priority="1056" operator="greaterThan">
      <formula>15</formula>
    </cfRule>
  </conditionalFormatting>
  <conditionalFormatting sqref="Y21">
    <cfRule type="cellIs" dxfId="1020" priority="1049" operator="equal">
      <formula>0</formula>
    </cfRule>
    <cfRule type="cellIs" dxfId="1019" priority="1050" operator="lessThan">
      <formula>7</formula>
    </cfRule>
    <cfRule type="cellIs" dxfId="1018" priority="1051" operator="between">
      <formula>7</formula>
      <formula>14.99</formula>
    </cfRule>
    <cfRule type="cellIs" dxfId="1017" priority="1052" operator="greaterThan">
      <formula>15</formula>
    </cfRule>
  </conditionalFormatting>
  <conditionalFormatting sqref="AB21">
    <cfRule type="cellIs" dxfId="1016" priority="1045" operator="equal">
      <formula>0</formula>
    </cfRule>
    <cfRule type="cellIs" dxfId="1015" priority="1046" operator="lessThan">
      <formula>7</formula>
    </cfRule>
    <cfRule type="cellIs" dxfId="1014" priority="1047" operator="between">
      <formula>7</formula>
      <formula>14.99</formula>
    </cfRule>
    <cfRule type="cellIs" dxfId="1013" priority="1048" operator="greaterThan">
      <formula>15</formula>
    </cfRule>
  </conditionalFormatting>
  <conditionalFormatting sqref="AC21">
    <cfRule type="cellIs" dxfId="1012" priority="1041" operator="equal">
      <formula>0</formula>
    </cfRule>
    <cfRule type="cellIs" dxfId="1011" priority="1042" operator="lessThan">
      <formula>7</formula>
    </cfRule>
    <cfRule type="cellIs" dxfId="1010" priority="1043" operator="between">
      <formula>7</formula>
      <formula>14.99</formula>
    </cfRule>
    <cfRule type="cellIs" dxfId="1009" priority="1044" operator="greaterThan">
      <formula>15</formula>
    </cfRule>
  </conditionalFormatting>
  <conditionalFormatting sqref="AD21">
    <cfRule type="cellIs" dxfId="1008" priority="1037" operator="equal">
      <formula>0</formula>
    </cfRule>
    <cfRule type="cellIs" dxfId="1007" priority="1038" operator="lessThan">
      <formula>7</formula>
    </cfRule>
    <cfRule type="cellIs" dxfId="1006" priority="1039" operator="between">
      <formula>7</formula>
      <formula>14.99</formula>
    </cfRule>
    <cfRule type="cellIs" dxfId="1005" priority="1040" operator="greaterThan">
      <formula>15</formula>
    </cfRule>
  </conditionalFormatting>
  <conditionalFormatting sqref="AE21">
    <cfRule type="cellIs" dxfId="1004" priority="1033" operator="equal">
      <formula>0</formula>
    </cfRule>
    <cfRule type="cellIs" dxfId="1003" priority="1034" operator="lessThan">
      <formula>7</formula>
    </cfRule>
    <cfRule type="cellIs" dxfId="1002" priority="1035" operator="between">
      <formula>7</formula>
      <formula>14.99</formula>
    </cfRule>
    <cfRule type="cellIs" dxfId="1001" priority="1036" operator="greaterThan">
      <formula>15</formula>
    </cfRule>
  </conditionalFormatting>
  <conditionalFormatting sqref="AF21">
    <cfRule type="cellIs" dxfId="1000" priority="1029" operator="equal">
      <formula>0</formula>
    </cfRule>
    <cfRule type="cellIs" dxfId="999" priority="1030" operator="lessThan">
      <formula>7</formula>
    </cfRule>
    <cfRule type="cellIs" dxfId="998" priority="1031" operator="between">
      <formula>7</formula>
      <formula>14.99</formula>
    </cfRule>
    <cfRule type="cellIs" dxfId="997" priority="1032" operator="greaterThan">
      <formula>15</formula>
    </cfRule>
  </conditionalFormatting>
  <conditionalFormatting sqref="AG21">
    <cfRule type="cellIs" dxfId="996" priority="1025" operator="equal">
      <formula>0</formula>
    </cfRule>
    <cfRule type="cellIs" dxfId="995" priority="1026" operator="lessThan">
      <formula>7</formula>
    </cfRule>
    <cfRule type="cellIs" dxfId="994" priority="1027" operator="between">
      <formula>7</formula>
      <formula>14.99</formula>
    </cfRule>
    <cfRule type="cellIs" dxfId="993" priority="1028" operator="greaterThan">
      <formula>15</formula>
    </cfRule>
  </conditionalFormatting>
  <conditionalFormatting sqref="AH21">
    <cfRule type="cellIs" dxfId="992" priority="1021" operator="equal">
      <formula>0</formula>
    </cfRule>
    <cfRule type="cellIs" dxfId="991" priority="1022" operator="lessThan">
      <formula>7</formula>
    </cfRule>
    <cfRule type="cellIs" dxfId="990" priority="1023" operator="between">
      <formula>7</formula>
      <formula>14.99</formula>
    </cfRule>
    <cfRule type="cellIs" dxfId="989" priority="1024" operator="greaterThan">
      <formula>15</formula>
    </cfRule>
  </conditionalFormatting>
  <conditionalFormatting sqref="AI21">
    <cfRule type="cellIs" dxfId="988" priority="1017" operator="equal">
      <formula>0</formula>
    </cfRule>
    <cfRule type="cellIs" dxfId="987" priority="1018" operator="lessThan">
      <formula>7</formula>
    </cfRule>
    <cfRule type="cellIs" dxfId="986" priority="1019" operator="between">
      <formula>7</formula>
      <formula>14.99</formula>
    </cfRule>
    <cfRule type="cellIs" dxfId="985" priority="1020" operator="greaterThan">
      <formula>15</formula>
    </cfRule>
  </conditionalFormatting>
  <conditionalFormatting sqref="AJ21">
    <cfRule type="cellIs" dxfId="984" priority="1013" operator="equal">
      <formula>0</formula>
    </cfRule>
    <cfRule type="cellIs" dxfId="983" priority="1014" operator="lessThan">
      <formula>7</formula>
    </cfRule>
    <cfRule type="cellIs" dxfId="982" priority="1015" operator="between">
      <formula>7</formula>
      <formula>14.99</formula>
    </cfRule>
    <cfRule type="cellIs" dxfId="981" priority="1016" operator="greaterThan">
      <formula>15</formula>
    </cfRule>
  </conditionalFormatting>
  <conditionalFormatting sqref="AL21">
    <cfRule type="cellIs" dxfId="980" priority="1005" operator="equal">
      <formula>0</formula>
    </cfRule>
    <cfRule type="cellIs" dxfId="979" priority="1006" operator="lessThan">
      <formula>7</formula>
    </cfRule>
    <cfRule type="cellIs" dxfId="978" priority="1007" operator="between">
      <formula>7</formula>
      <formula>14.99</formula>
    </cfRule>
    <cfRule type="cellIs" dxfId="977" priority="1008" operator="greaterThan">
      <formula>15</formula>
    </cfRule>
  </conditionalFormatting>
  <conditionalFormatting sqref="AM21">
    <cfRule type="cellIs" dxfId="976" priority="1001" operator="equal">
      <formula>0</formula>
    </cfRule>
    <cfRule type="cellIs" dxfId="975" priority="1002" operator="lessThan">
      <formula>7</formula>
    </cfRule>
    <cfRule type="cellIs" dxfId="974" priority="1003" operator="between">
      <formula>7</formula>
      <formula>14.99</formula>
    </cfRule>
    <cfRule type="cellIs" dxfId="973" priority="1004" operator="greaterThan">
      <formula>15</formula>
    </cfRule>
  </conditionalFormatting>
  <conditionalFormatting sqref="AO21">
    <cfRule type="cellIs" dxfId="972" priority="997" operator="equal">
      <formula>0</formula>
    </cfRule>
    <cfRule type="cellIs" dxfId="971" priority="998" operator="lessThan">
      <formula>7</formula>
    </cfRule>
    <cfRule type="cellIs" dxfId="970" priority="999" operator="between">
      <formula>7</formula>
      <formula>14.99</formula>
    </cfRule>
    <cfRule type="cellIs" dxfId="969" priority="1000" operator="greaterThan">
      <formula>15</formula>
    </cfRule>
  </conditionalFormatting>
  <conditionalFormatting sqref="AP21">
    <cfRule type="cellIs" dxfId="968" priority="993" operator="equal">
      <formula>0</formula>
    </cfRule>
    <cfRule type="cellIs" dxfId="967" priority="994" operator="lessThan">
      <formula>7</formula>
    </cfRule>
    <cfRule type="cellIs" dxfId="966" priority="995" operator="between">
      <formula>7</formula>
      <formula>14.99</formula>
    </cfRule>
    <cfRule type="cellIs" dxfId="965" priority="996" operator="greaterThan">
      <formula>15</formula>
    </cfRule>
  </conditionalFormatting>
  <conditionalFormatting sqref="AL21:AP21">
    <cfRule type="cellIs" dxfId="964" priority="989" operator="equal">
      <formula>0</formula>
    </cfRule>
    <cfRule type="cellIs" dxfId="963" priority="990" operator="lessThan">
      <formula>7</formula>
    </cfRule>
    <cfRule type="cellIs" dxfId="962" priority="991" operator="between">
      <formula>7</formula>
      <formula>14.99</formula>
    </cfRule>
    <cfRule type="cellIs" dxfId="961" priority="992" operator="greaterThan">
      <formula>15</formula>
    </cfRule>
  </conditionalFormatting>
  <conditionalFormatting sqref="AB54">
    <cfRule type="cellIs" dxfId="960" priority="985" operator="equal">
      <formula>0</formula>
    </cfRule>
    <cfRule type="cellIs" dxfId="959" priority="986" operator="lessThan">
      <formula>7</formula>
    </cfRule>
    <cfRule type="cellIs" dxfId="958" priority="987" operator="between">
      <formula>7</formula>
      <formula>14.99</formula>
    </cfRule>
    <cfRule type="cellIs" dxfId="957" priority="988" operator="greaterThan">
      <formula>15</formula>
    </cfRule>
  </conditionalFormatting>
  <conditionalFormatting sqref="AB54">
    <cfRule type="cellIs" dxfId="956" priority="981" operator="equal">
      <formula>0</formula>
    </cfRule>
    <cfRule type="cellIs" dxfId="955" priority="982" operator="lessThan">
      <formula>7</formula>
    </cfRule>
    <cfRule type="cellIs" dxfId="954" priority="983" operator="between">
      <formula>7</formula>
      <formula>14.99</formula>
    </cfRule>
    <cfRule type="cellIs" dxfId="953" priority="984" operator="greaterThan">
      <formula>15</formula>
    </cfRule>
  </conditionalFormatting>
  <conditionalFormatting sqref="AC54">
    <cfRule type="cellIs" dxfId="952" priority="977" operator="equal">
      <formula>0</formula>
    </cfRule>
    <cfRule type="cellIs" dxfId="951" priority="978" operator="lessThan">
      <formula>7</formula>
    </cfRule>
    <cfRule type="cellIs" dxfId="950" priority="979" operator="between">
      <formula>7</formula>
      <formula>14.99</formula>
    </cfRule>
    <cfRule type="cellIs" dxfId="949" priority="980" operator="greaterThan">
      <formula>15</formula>
    </cfRule>
  </conditionalFormatting>
  <conditionalFormatting sqref="AD54">
    <cfRule type="cellIs" dxfId="948" priority="969" operator="equal">
      <formula>0</formula>
    </cfRule>
    <cfRule type="cellIs" dxfId="947" priority="970" operator="lessThan">
      <formula>7</formula>
    </cfRule>
    <cfRule type="cellIs" dxfId="946" priority="971" operator="between">
      <formula>7</formula>
      <formula>14.99</formula>
    </cfRule>
    <cfRule type="cellIs" dxfId="945" priority="972" operator="greaterThan">
      <formula>15</formula>
    </cfRule>
  </conditionalFormatting>
  <conditionalFormatting sqref="AD54">
    <cfRule type="cellIs" dxfId="944" priority="965" operator="equal">
      <formula>0</formula>
    </cfRule>
    <cfRule type="cellIs" dxfId="943" priority="966" operator="lessThan">
      <formula>7</formula>
    </cfRule>
    <cfRule type="cellIs" dxfId="942" priority="967" operator="between">
      <formula>7</formula>
      <formula>14.99</formula>
    </cfRule>
    <cfRule type="cellIs" dxfId="941" priority="968" operator="greaterThan">
      <formula>15</formula>
    </cfRule>
  </conditionalFormatting>
  <conditionalFormatting sqref="AE54">
    <cfRule type="cellIs" dxfId="940" priority="961" operator="equal">
      <formula>0</formula>
    </cfRule>
    <cfRule type="cellIs" dxfId="939" priority="962" operator="lessThan">
      <formula>7</formula>
    </cfRule>
    <cfRule type="cellIs" dxfId="938" priority="963" operator="between">
      <formula>7</formula>
      <formula>14.99</formula>
    </cfRule>
    <cfRule type="cellIs" dxfId="937" priority="964" operator="greaterThan">
      <formula>15</formula>
    </cfRule>
  </conditionalFormatting>
  <conditionalFormatting sqref="AG54">
    <cfRule type="cellIs" dxfId="936" priority="953" operator="equal">
      <formula>0</formula>
    </cfRule>
    <cfRule type="cellIs" dxfId="935" priority="954" operator="lessThan">
      <formula>7</formula>
    </cfRule>
    <cfRule type="cellIs" dxfId="934" priority="955" operator="between">
      <formula>7</formula>
      <formula>14.99</formula>
    </cfRule>
    <cfRule type="cellIs" dxfId="933" priority="956" operator="greaterThan">
      <formula>15</formula>
    </cfRule>
  </conditionalFormatting>
  <conditionalFormatting sqref="AG54">
    <cfRule type="cellIs" dxfId="932" priority="949" operator="equal">
      <formula>0</formula>
    </cfRule>
    <cfRule type="cellIs" dxfId="931" priority="950" operator="lessThan">
      <formula>7</formula>
    </cfRule>
    <cfRule type="cellIs" dxfId="930" priority="951" operator="between">
      <formula>7</formula>
      <formula>14.99</formula>
    </cfRule>
    <cfRule type="cellIs" dxfId="929" priority="952" operator="greaterThan">
      <formula>15</formula>
    </cfRule>
  </conditionalFormatting>
  <conditionalFormatting sqref="AI54">
    <cfRule type="cellIs" dxfId="928" priority="945" operator="equal">
      <formula>0</formula>
    </cfRule>
    <cfRule type="cellIs" dxfId="927" priority="946" operator="lessThan">
      <formula>7</formula>
    </cfRule>
    <cfRule type="cellIs" dxfId="926" priority="947" operator="between">
      <formula>7</formula>
      <formula>14.99</formula>
    </cfRule>
    <cfRule type="cellIs" dxfId="925" priority="948" operator="greaterThan">
      <formula>15</formula>
    </cfRule>
  </conditionalFormatting>
  <conditionalFormatting sqref="AI54">
    <cfRule type="cellIs" dxfId="924" priority="941" operator="equal">
      <formula>0</formula>
    </cfRule>
    <cfRule type="cellIs" dxfId="923" priority="942" operator="lessThan">
      <formula>7</formula>
    </cfRule>
    <cfRule type="cellIs" dxfId="922" priority="943" operator="between">
      <formula>7</formula>
      <formula>14.99</formula>
    </cfRule>
    <cfRule type="cellIs" dxfId="921" priority="944" operator="greaterThan">
      <formula>15</formula>
    </cfRule>
  </conditionalFormatting>
  <conditionalFormatting sqref="AL54">
    <cfRule type="cellIs" dxfId="920" priority="925" operator="equal">
      <formula>0</formula>
    </cfRule>
    <cfRule type="cellIs" dxfId="919" priority="926" operator="lessThan">
      <formula>7</formula>
    </cfRule>
    <cfRule type="cellIs" dxfId="918" priority="927" operator="between">
      <formula>7</formula>
      <formula>14.99</formula>
    </cfRule>
    <cfRule type="cellIs" dxfId="917" priority="928" operator="greaterThan">
      <formula>15</formula>
    </cfRule>
  </conditionalFormatting>
  <conditionalFormatting sqref="AO54">
    <cfRule type="cellIs" dxfId="916" priority="921" operator="equal">
      <formula>0</formula>
    </cfRule>
    <cfRule type="cellIs" dxfId="915" priority="922" operator="lessThan">
      <formula>7</formula>
    </cfRule>
    <cfRule type="cellIs" dxfId="914" priority="923" operator="between">
      <formula>7</formula>
      <formula>14.99</formula>
    </cfRule>
    <cfRule type="cellIs" dxfId="913" priority="924" operator="greaterThan">
      <formula>15</formula>
    </cfRule>
  </conditionalFormatting>
  <conditionalFormatting sqref="AO54">
    <cfRule type="cellIs" dxfId="912" priority="917" operator="equal">
      <formula>0</formula>
    </cfRule>
    <cfRule type="cellIs" dxfId="911" priority="918" operator="lessThan">
      <formula>7</formula>
    </cfRule>
    <cfRule type="cellIs" dxfId="910" priority="919" operator="between">
      <formula>7</formula>
      <formula>14.99</formula>
    </cfRule>
    <cfRule type="cellIs" dxfId="909" priority="920" operator="greaterThan">
      <formula>15</formula>
    </cfRule>
  </conditionalFormatting>
  <conditionalFormatting sqref="AP54">
    <cfRule type="cellIs" dxfId="908" priority="913" operator="equal">
      <formula>0</formula>
    </cfRule>
    <cfRule type="cellIs" dxfId="907" priority="914" operator="lessThan">
      <formula>7</formula>
    </cfRule>
    <cfRule type="cellIs" dxfId="906" priority="915" operator="between">
      <formula>7</formula>
      <formula>14.99</formula>
    </cfRule>
    <cfRule type="cellIs" dxfId="905" priority="916" operator="greaterThan">
      <formula>15</formula>
    </cfRule>
  </conditionalFormatting>
  <conditionalFormatting sqref="AP54">
    <cfRule type="cellIs" dxfId="904" priority="909" operator="equal">
      <formula>0</formula>
    </cfRule>
    <cfRule type="cellIs" dxfId="903" priority="910" operator="lessThan">
      <formula>7</formula>
    </cfRule>
    <cfRule type="cellIs" dxfId="902" priority="911" operator="between">
      <formula>7</formula>
      <formula>14.99</formula>
    </cfRule>
    <cfRule type="cellIs" dxfId="901" priority="912" operator="greaterThan">
      <formula>15</formula>
    </cfRule>
  </conditionalFormatting>
  <conditionalFormatting sqref="V63">
    <cfRule type="cellIs" dxfId="900" priority="905" operator="equal">
      <formula>0</formula>
    </cfRule>
    <cfRule type="cellIs" dxfId="899" priority="906" operator="lessThan">
      <formula>7</formula>
    </cfRule>
    <cfRule type="cellIs" dxfId="898" priority="907" operator="between">
      <formula>7</formula>
      <formula>14.99</formula>
    </cfRule>
    <cfRule type="cellIs" dxfId="897" priority="908" operator="greaterThan">
      <formula>15</formula>
    </cfRule>
  </conditionalFormatting>
  <conditionalFormatting sqref="V63">
    <cfRule type="cellIs" dxfId="896" priority="901" operator="equal">
      <formula>0</formula>
    </cfRule>
    <cfRule type="cellIs" dxfId="895" priority="902" operator="lessThan">
      <formula>7</formula>
    </cfRule>
    <cfRule type="cellIs" dxfId="894" priority="903" operator="between">
      <formula>7</formula>
      <formula>14.99</formula>
    </cfRule>
    <cfRule type="cellIs" dxfId="893" priority="904" operator="greaterThan">
      <formula>15</formula>
    </cfRule>
  </conditionalFormatting>
  <conditionalFormatting sqref="Y63">
    <cfRule type="cellIs" dxfId="892" priority="897" operator="equal">
      <formula>0</formula>
    </cfRule>
    <cfRule type="cellIs" dxfId="891" priority="898" operator="lessThan">
      <formula>7</formula>
    </cfRule>
    <cfRule type="cellIs" dxfId="890" priority="899" operator="between">
      <formula>7</formula>
      <formula>14.99</formula>
    </cfRule>
    <cfRule type="cellIs" dxfId="889" priority="900" operator="greaterThan">
      <formula>15</formula>
    </cfRule>
  </conditionalFormatting>
  <conditionalFormatting sqref="Y63">
    <cfRule type="cellIs" dxfId="888" priority="893" operator="equal">
      <formula>0</formula>
    </cfRule>
    <cfRule type="cellIs" dxfId="887" priority="894" operator="lessThan">
      <formula>7</formula>
    </cfRule>
    <cfRule type="cellIs" dxfId="886" priority="895" operator="between">
      <formula>7</formula>
      <formula>14.99</formula>
    </cfRule>
    <cfRule type="cellIs" dxfId="885" priority="896" operator="greaterThan">
      <formula>15</formula>
    </cfRule>
  </conditionalFormatting>
  <conditionalFormatting sqref="H21:R21">
    <cfRule type="cellIs" dxfId="884" priority="4277" operator="equal">
      <formula>0</formula>
    </cfRule>
    <cfRule type="cellIs" dxfId="883" priority="4278" operator="lessThan">
      <formula>7</formula>
    </cfRule>
    <cfRule type="cellIs" dxfId="882" priority="4279" operator="between">
      <formula>7</formula>
      <formula>14.99</formula>
    </cfRule>
    <cfRule type="cellIs" dxfId="881" priority="4280" operator="greaterThan">
      <formula>15</formula>
    </cfRule>
  </conditionalFormatting>
  <conditionalFormatting sqref="AB63">
    <cfRule type="cellIs" dxfId="880" priority="869" operator="equal">
      <formula>0</formula>
    </cfRule>
    <cfRule type="cellIs" dxfId="879" priority="870" operator="lessThan">
      <formula>7</formula>
    </cfRule>
    <cfRule type="cellIs" dxfId="878" priority="871" operator="between">
      <formula>7</formula>
      <formula>14.99</formula>
    </cfRule>
    <cfRule type="cellIs" dxfId="877" priority="872" operator="greaterThan">
      <formula>15</formula>
    </cfRule>
  </conditionalFormatting>
  <conditionalFormatting sqref="AD63">
    <cfRule type="cellIs" dxfId="876" priority="857" operator="equal">
      <formula>0</formula>
    </cfRule>
    <cfRule type="cellIs" dxfId="875" priority="858" operator="lessThan">
      <formula>7</formula>
    </cfRule>
    <cfRule type="cellIs" dxfId="874" priority="859" operator="between">
      <formula>7</formula>
      <formula>14.99</formula>
    </cfRule>
    <cfRule type="cellIs" dxfId="873" priority="860" operator="greaterThan">
      <formula>15</formula>
    </cfRule>
  </conditionalFormatting>
  <conditionalFormatting sqref="AD63">
    <cfRule type="cellIs" dxfId="872" priority="853" operator="equal">
      <formula>0</formula>
    </cfRule>
    <cfRule type="cellIs" dxfId="871" priority="854" operator="lessThan">
      <formula>7</formula>
    </cfRule>
    <cfRule type="cellIs" dxfId="870" priority="855" operator="between">
      <formula>7</formula>
      <formula>14.99</formula>
    </cfRule>
    <cfRule type="cellIs" dxfId="869" priority="856" operator="greaterThan">
      <formula>15</formula>
    </cfRule>
  </conditionalFormatting>
  <conditionalFormatting sqref="AF63">
    <cfRule type="cellIs" dxfId="868" priority="841" operator="equal">
      <formula>0</formula>
    </cfRule>
    <cfRule type="cellIs" dxfId="867" priority="842" operator="lessThan">
      <formula>7</formula>
    </cfRule>
    <cfRule type="cellIs" dxfId="866" priority="843" operator="between">
      <formula>7</formula>
      <formula>14.99</formula>
    </cfRule>
    <cfRule type="cellIs" dxfId="865" priority="844" operator="greaterThan">
      <formula>15</formula>
    </cfRule>
  </conditionalFormatting>
  <conditionalFormatting sqref="AF63">
    <cfRule type="cellIs" dxfId="864" priority="837" operator="equal">
      <formula>0</formula>
    </cfRule>
    <cfRule type="cellIs" dxfId="863" priority="838" operator="lessThan">
      <formula>7</formula>
    </cfRule>
    <cfRule type="cellIs" dxfId="862" priority="839" operator="between">
      <formula>7</formula>
      <formula>14.99</formula>
    </cfRule>
    <cfRule type="cellIs" dxfId="861" priority="840" operator="greaterThan">
      <formula>15</formula>
    </cfRule>
  </conditionalFormatting>
  <conditionalFormatting sqref="AG63">
    <cfRule type="cellIs" dxfId="860" priority="833" operator="equal">
      <formula>0</formula>
    </cfRule>
    <cfRule type="cellIs" dxfId="859" priority="834" operator="lessThan">
      <formula>7</formula>
    </cfRule>
    <cfRule type="cellIs" dxfId="858" priority="835" operator="between">
      <formula>7</formula>
      <formula>14.99</formula>
    </cfRule>
    <cfRule type="cellIs" dxfId="857" priority="836" operator="greaterThan">
      <formula>15</formula>
    </cfRule>
  </conditionalFormatting>
  <conditionalFormatting sqref="AH63">
    <cfRule type="cellIs" dxfId="856" priority="825" operator="equal">
      <formula>0</formula>
    </cfRule>
    <cfRule type="cellIs" dxfId="855" priority="826" operator="lessThan">
      <formula>7</formula>
    </cfRule>
    <cfRule type="cellIs" dxfId="854" priority="827" operator="between">
      <formula>7</formula>
      <formula>14.99</formula>
    </cfRule>
    <cfRule type="cellIs" dxfId="853" priority="828" operator="greaterThan">
      <formula>15</formula>
    </cfRule>
  </conditionalFormatting>
  <conditionalFormatting sqref="AH63">
    <cfRule type="cellIs" dxfId="852" priority="821" operator="equal">
      <formula>0</formula>
    </cfRule>
    <cfRule type="cellIs" dxfId="851" priority="822" operator="lessThan">
      <formula>7</formula>
    </cfRule>
    <cfRule type="cellIs" dxfId="850" priority="823" operator="between">
      <formula>7</formula>
      <formula>14.99</formula>
    </cfRule>
    <cfRule type="cellIs" dxfId="849" priority="824" operator="greaterThan">
      <formula>15</formula>
    </cfRule>
  </conditionalFormatting>
  <conditionalFormatting sqref="AI63">
    <cfRule type="cellIs" dxfId="848" priority="817" operator="equal">
      <formula>0</formula>
    </cfRule>
    <cfRule type="cellIs" dxfId="847" priority="818" operator="lessThan">
      <formula>7</formula>
    </cfRule>
    <cfRule type="cellIs" dxfId="846" priority="819" operator="between">
      <formula>7</formula>
      <formula>14.99</formula>
    </cfRule>
    <cfRule type="cellIs" dxfId="845" priority="820" operator="greaterThan">
      <formula>15</formula>
    </cfRule>
  </conditionalFormatting>
  <conditionalFormatting sqref="AI63">
    <cfRule type="cellIs" dxfId="844" priority="813" operator="equal">
      <formula>0</formula>
    </cfRule>
    <cfRule type="cellIs" dxfId="843" priority="814" operator="lessThan">
      <formula>7</formula>
    </cfRule>
    <cfRule type="cellIs" dxfId="842" priority="815" operator="between">
      <formula>7</formula>
      <formula>14.99</formula>
    </cfRule>
    <cfRule type="cellIs" dxfId="841" priority="816" operator="greaterThan">
      <formula>15</formula>
    </cfRule>
  </conditionalFormatting>
  <conditionalFormatting sqref="AJ63">
    <cfRule type="cellIs" dxfId="840" priority="809" operator="equal">
      <formula>0</formula>
    </cfRule>
    <cfRule type="cellIs" dxfId="839" priority="810" operator="lessThan">
      <formula>7</formula>
    </cfRule>
    <cfRule type="cellIs" dxfId="838" priority="811" operator="between">
      <formula>7</formula>
      <formula>14.99</formula>
    </cfRule>
    <cfRule type="cellIs" dxfId="837" priority="812" operator="greaterThan">
      <formula>15</formula>
    </cfRule>
  </conditionalFormatting>
  <conditionalFormatting sqref="AJ63">
    <cfRule type="cellIs" dxfId="836" priority="805" operator="equal">
      <formula>0</formula>
    </cfRule>
    <cfRule type="cellIs" dxfId="835" priority="806" operator="lessThan">
      <formula>7</formula>
    </cfRule>
    <cfRule type="cellIs" dxfId="834" priority="807" operator="between">
      <formula>7</formula>
      <formula>14.99</formula>
    </cfRule>
    <cfRule type="cellIs" dxfId="833" priority="808" operator="greaterThan">
      <formula>15</formula>
    </cfRule>
  </conditionalFormatting>
  <conditionalFormatting sqref="F21:R21">
    <cfRule type="cellIs" dxfId="832" priority="4197" operator="equal">
      <formula>0</formula>
    </cfRule>
    <cfRule type="cellIs" dxfId="831" priority="4198" operator="lessThan">
      <formula>7</formula>
    </cfRule>
    <cfRule type="cellIs" dxfId="830" priority="4199" operator="between">
      <formula>7</formula>
      <formula>14.99</formula>
    </cfRule>
    <cfRule type="cellIs" dxfId="829" priority="4200" operator="greaterThan">
      <formula>15</formula>
    </cfRule>
  </conditionalFormatting>
  <conditionalFormatting sqref="AL63">
    <cfRule type="cellIs" dxfId="828" priority="789" operator="equal">
      <formula>0</formula>
    </cfRule>
    <cfRule type="cellIs" dxfId="827" priority="790" operator="lessThan">
      <formula>7</formula>
    </cfRule>
    <cfRule type="cellIs" dxfId="826" priority="791" operator="between">
      <formula>7</formula>
      <formula>14.99</formula>
    </cfRule>
    <cfRule type="cellIs" dxfId="825" priority="792" operator="greaterThan">
      <formula>15</formula>
    </cfRule>
  </conditionalFormatting>
  <conditionalFormatting sqref="AM63">
    <cfRule type="cellIs" dxfId="824" priority="785" operator="equal">
      <formula>0</formula>
    </cfRule>
    <cfRule type="cellIs" dxfId="823" priority="786" operator="lessThan">
      <formula>7</formula>
    </cfRule>
    <cfRule type="cellIs" dxfId="822" priority="787" operator="between">
      <formula>7</formula>
      <formula>14.99</formula>
    </cfRule>
    <cfRule type="cellIs" dxfId="821" priority="788" operator="greaterThan">
      <formula>15</formula>
    </cfRule>
  </conditionalFormatting>
  <conditionalFormatting sqref="AM63">
    <cfRule type="cellIs" dxfId="820" priority="781" operator="equal">
      <formula>0</formula>
    </cfRule>
    <cfRule type="cellIs" dxfId="819" priority="782" operator="lessThan">
      <formula>7</formula>
    </cfRule>
    <cfRule type="cellIs" dxfId="818" priority="783" operator="between">
      <formula>7</formula>
      <formula>14.99</formula>
    </cfRule>
    <cfRule type="cellIs" dxfId="817" priority="784" operator="greaterThan">
      <formula>15</formula>
    </cfRule>
  </conditionalFormatting>
  <conditionalFormatting sqref="AO63">
    <cfRule type="cellIs" dxfId="816" priority="777" operator="equal">
      <formula>0</formula>
    </cfRule>
    <cfRule type="cellIs" dxfId="815" priority="778" operator="lessThan">
      <formula>7</formula>
    </cfRule>
    <cfRule type="cellIs" dxfId="814" priority="779" operator="between">
      <formula>7</formula>
      <formula>14.99</formula>
    </cfRule>
    <cfRule type="cellIs" dxfId="813" priority="780" operator="greaterThan">
      <formula>15</formula>
    </cfRule>
  </conditionalFormatting>
  <conditionalFormatting sqref="AO63">
    <cfRule type="cellIs" dxfId="812" priority="773" operator="equal">
      <formula>0</formula>
    </cfRule>
    <cfRule type="cellIs" dxfId="811" priority="774" operator="lessThan">
      <formula>7</formula>
    </cfRule>
    <cfRule type="cellIs" dxfId="810" priority="775" operator="between">
      <formula>7</formula>
      <formula>14.99</formula>
    </cfRule>
    <cfRule type="cellIs" dxfId="809" priority="776" operator="greaterThan">
      <formula>15</formula>
    </cfRule>
  </conditionalFormatting>
  <conditionalFormatting sqref="AP63">
    <cfRule type="cellIs" dxfId="808" priority="769" operator="equal">
      <formula>0</formula>
    </cfRule>
    <cfRule type="cellIs" dxfId="807" priority="770" operator="lessThan">
      <formula>7</formula>
    </cfRule>
    <cfRule type="cellIs" dxfId="806" priority="771" operator="between">
      <formula>7</formula>
      <formula>14.99</formula>
    </cfRule>
    <cfRule type="cellIs" dxfId="805" priority="772" operator="greaterThan">
      <formula>15</formula>
    </cfRule>
  </conditionalFormatting>
  <conditionalFormatting sqref="AP63">
    <cfRule type="cellIs" dxfId="804" priority="765" operator="equal">
      <formula>0</formula>
    </cfRule>
    <cfRule type="cellIs" dxfId="803" priority="766" operator="lessThan">
      <formula>7</formula>
    </cfRule>
    <cfRule type="cellIs" dxfId="802" priority="767" operator="between">
      <formula>7</formula>
      <formula>14.99</formula>
    </cfRule>
    <cfRule type="cellIs" dxfId="801" priority="768" operator="greaterThan">
      <formula>15</formula>
    </cfRule>
  </conditionalFormatting>
  <conditionalFormatting sqref="AN66">
    <cfRule type="cellIs" dxfId="800" priority="761" operator="equal">
      <formula>0</formula>
    </cfRule>
    <cfRule type="cellIs" dxfId="799" priority="762" operator="lessThan">
      <formula>7</formula>
    </cfRule>
    <cfRule type="cellIs" dxfId="798" priority="763" operator="between">
      <formula>7</formula>
      <formula>14.99</formula>
    </cfRule>
    <cfRule type="cellIs" dxfId="797" priority="764" operator="greaterThan">
      <formula>15</formula>
    </cfRule>
  </conditionalFormatting>
  <conditionalFormatting sqref="U66">
    <cfRule type="cellIs" dxfId="796" priority="757" operator="equal">
      <formula>0</formula>
    </cfRule>
    <cfRule type="cellIs" dxfId="795" priority="758" operator="lessThan">
      <formula>7</formula>
    </cfRule>
    <cfRule type="cellIs" dxfId="794" priority="759" operator="between">
      <formula>7</formula>
      <formula>14.99</formula>
    </cfRule>
    <cfRule type="cellIs" dxfId="793" priority="760" operator="greaterThan">
      <formula>15</formula>
    </cfRule>
  </conditionalFormatting>
  <conditionalFormatting sqref="V66">
    <cfRule type="cellIs" dxfId="792" priority="753" operator="equal">
      <formula>0</formula>
    </cfRule>
    <cfRule type="cellIs" dxfId="791" priority="754" operator="lessThan">
      <formula>7</formula>
    </cfRule>
    <cfRule type="cellIs" dxfId="790" priority="755" operator="between">
      <formula>7</formula>
      <formula>14.99</formula>
    </cfRule>
    <cfRule type="cellIs" dxfId="789" priority="756" operator="greaterThan">
      <formula>15</formula>
    </cfRule>
  </conditionalFormatting>
  <conditionalFormatting sqref="W66">
    <cfRule type="cellIs" dxfId="788" priority="749" operator="equal">
      <formula>0</formula>
    </cfRule>
    <cfRule type="cellIs" dxfId="787" priority="750" operator="lessThan">
      <formula>7</formula>
    </cfRule>
    <cfRule type="cellIs" dxfId="786" priority="751" operator="between">
      <formula>7</formula>
      <formula>14.99</formula>
    </cfRule>
    <cfRule type="cellIs" dxfId="785" priority="752" operator="greaterThan">
      <formula>15</formula>
    </cfRule>
  </conditionalFormatting>
  <conditionalFormatting sqref="X66">
    <cfRule type="cellIs" dxfId="784" priority="745" operator="equal">
      <formula>0</formula>
    </cfRule>
    <cfRule type="cellIs" dxfId="783" priority="746" operator="lessThan">
      <formula>7</formula>
    </cfRule>
    <cfRule type="cellIs" dxfId="782" priority="747" operator="between">
      <formula>7</formula>
      <formula>14.99</formula>
    </cfRule>
    <cfRule type="cellIs" dxfId="781" priority="748" operator="greaterThan">
      <formula>15</formula>
    </cfRule>
  </conditionalFormatting>
  <conditionalFormatting sqref="Y66">
    <cfRule type="cellIs" dxfId="780" priority="741" operator="equal">
      <formula>0</formula>
    </cfRule>
    <cfRule type="cellIs" dxfId="779" priority="742" operator="lessThan">
      <formula>7</formula>
    </cfRule>
    <cfRule type="cellIs" dxfId="778" priority="743" operator="between">
      <formula>7</formula>
      <formula>14.99</formula>
    </cfRule>
    <cfRule type="cellIs" dxfId="777" priority="744" operator="greaterThan">
      <formula>15</formula>
    </cfRule>
  </conditionalFormatting>
  <conditionalFormatting sqref="AB66">
    <cfRule type="cellIs" dxfId="776" priority="737" operator="equal">
      <formula>0</formula>
    </cfRule>
    <cfRule type="cellIs" dxfId="775" priority="738" operator="lessThan">
      <formula>7</formula>
    </cfRule>
    <cfRule type="cellIs" dxfId="774" priority="739" operator="between">
      <formula>7</formula>
      <formula>14.99</formula>
    </cfRule>
    <cfRule type="cellIs" dxfId="773" priority="740" operator="greaterThan">
      <formula>15</formula>
    </cfRule>
  </conditionalFormatting>
  <conditionalFormatting sqref="AC66">
    <cfRule type="cellIs" dxfId="772" priority="733" operator="equal">
      <formula>0</formula>
    </cfRule>
    <cfRule type="cellIs" dxfId="771" priority="734" operator="lessThan">
      <formula>7</formula>
    </cfRule>
    <cfRule type="cellIs" dxfId="770" priority="735" operator="between">
      <formula>7</formula>
      <formula>14.99</formula>
    </cfRule>
    <cfRule type="cellIs" dxfId="769" priority="736" operator="greaterThan">
      <formula>15</formula>
    </cfRule>
  </conditionalFormatting>
  <conditionalFormatting sqref="AD66">
    <cfRule type="cellIs" dxfId="768" priority="729" operator="equal">
      <formula>0</formula>
    </cfRule>
    <cfRule type="cellIs" dxfId="767" priority="730" operator="lessThan">
      <formula>7</formula>
    </cfRule>
    <cfRule type="cellIs" dxfId="766" priority="731" operator="between">
      <formula>7</formula>
      <formula>14.99</formula>
    </cfRule>
    <cfRule type="cellIs" dxfId="765" priority="732" operator="greaterThan">
      <formula>15</formula>
    </cfRule>
  </conditionalFormatting>
  <conditionalFormatting sqref="AE66">
    <cfRule type="cellIs" dxfId="764" priority="725" operator="equal">
      <formula>0</formula>
    </cfRule>
    <cfRule type="cellIs" dxfId="763" priority="726" operator="lessThan">
      <formula>7</formula>
    </cfRule>
    <cfRule type="cellIs" dxfId="762" priority="727" operator="between">
      <formula>7</formula>
      <formula>14.99</formula>
    </cfRule>
    <cfRule type="cellIs" dxfId="761" priority="728" operator="greaterThan">
      <formula>15</formula>
    </cfRule>
  </conditionalFormatting>
  <conditionalFormatting sqref="AF66">
    <cfRule type="cellIs" dxfId="760" priority="721" operator="equal">
      <formula>0</formula>
    </cfRule>
    <cfRule type="cellIs" dxfId="759" priority="722" operator="lessThan">
      <formula>7</formula>
    </cfRule>
    <cfRule type="cellIs" dxfId="758" priority="723" operator="between">
      <formula>7</formula>
      <formula>14.99</formula>
    </cfRule>
    <cfRule type="cellIs" dxfId="757" priority="724" operator="greaterThan">
      <formula>15</formula>
    </cfRule>
  </conditionalFormatting>
  <conditionalFormatting sqref="AG66">
    <cfRule type="cellIs" dxfId="756" priority="717" operator="equal">
      <formula>0</formula>
    </cfRule>
    <cfRule type="cellIs" dxfId="755" priority="718" operator="lessThan">
      <formula>7</formula>
    </cfRule>
    <cfRule type="cellIs" dxfId="754" priority="719" operator="between">
      <formula>7</formula>
      <formula>14.99</formula>
    </cfRule>
    <cfRule type="cellIs" dxfId="753" priority="720" operator="greaterThan">
      <formula>15</formula>
    </cfRule>
  </conditionalFormatting>
  <conditionalFormatting sqref="AH66">
    <cfRule type="cellIs" dxfId="752" priority="713" operator="equal">
      <formula>0</formula>
    </cfRule>
    <cfRule type="cellIs" dxfId="751" priority="714" operator="lessThan">
      <formula>7</formula>
    </cfRule>
    <cfRule type="cellIs" dxfId="750" priority="715" operator="between">
      <formula>7</formula>
      <formula>14.99</formula>
    </cfRule>
    <cfRule type="cellIs" dxfId="749" priority="716" operator="greaterThan">
      <formula>15</formula>
    </cfRule>
  </conditionalFormatting>
  <conditionalFormatting sqref="AI66">
    <cfRule type="cellIs" dxfId="748" priority="709" operator="equal">
      <formula>0</formula>
    </cfRule>
    <cfRule type="cellIs" dxfId="747" priority="710" operator="lessThan">
      <formula>7</formula>
    </cfRule>
    <cfRule type="cellIs" dxfId="746" priority="711" operator="between">
      <formula>7</formula>
      <formula>14.99</formula>
    </cfRule>
    <cfRule type="cellIs" dxfId="745" priority="712" operator="greaterThan">
      <formula>15</formula>
    </cfRule>
  </conditionalFormatting>
  <conditionalFormatting sqref="AJ66">
    <cfRule type="cellIs" dxfId="744" priority="705" operator="equal">
      <formula>0</formula>
    </cfRule>
    <cfRule type="cellIs" dxfId="743" priority="706" operator="lessThan">
      <formula>7</formula>
    </cfRule>
    <cfRule type="cellIs" dxfId="742" priority="707" operator="between">
      <formula>7</formula>
      <formula>14.99</formula>
    </cfRule>
    <cfRule type="cellIs" dxfId="741" priority="708" operator="greaterThan">
      <formula>15</formula>
    </cfRule>
  </conditionalFormatting>
  <conditionalFormatting sqref="AM66">
    <cfRule type="cellIs" dxfId="740" priority="693" operator="equal">
      <formula>0</formula>
    </cfRule>
    <cfRule type="cellIs" dxfId="739" priority="694" operator="lessThan">
      <formula>7</formula>
    </cfRule>
    <cfRule type="cellIs" dxfId="738" priority="695" operator="between">
      <formula>7</formula>
      <formula>14.99</formula>
    </cfRule>
    <cfRule type="cellIs" dxfId="737" priority="696" operator="greaterThan">
      <formula>15</formula>
    </cfRule>
  </conditionalFormatting>
  <conditionalFormatting sqref="AO66">
    <cfRule type="cellIs" dxfId="736" priority="689" operator="equal">
      <formula>0</formula>
    </cfRule>
    <cfRule type="cellIs" dxfId="735" priority="690" operator="lessThan">
      <formula>7</formula>
    </cfRule>
    <cfRule type="cellIs" dxfId="734" priority="691" operator="between">
      <formula>7</formula>
      <formula>14.99</formula>
    </cfRule>
    <cfRule type="cellIs" dxfId="733" priority="692" operator="greaterThan">
      <formula>15</formula>
    </cfRule>
  </conditionalFormatting>
  <conditionalFormatting sqref="AL66:AP66">
    <cfRule type="cellIs" dxfId="732" priority="681" operator="equal">
      <formula>0</formula>
    </cfRule>
    <cfRule type="cellIs" dxfId="731" priority="682" operator="lessThan">
      <formula>7</formula>
    </cfRule>
    <cfRule type="cellIs" dxfId="730" priority="683" operator="between">
      <formula>7</formula>
      <formula>14.99</formula>
    </cfRule>
    <cfRule type="cellIs" dxfId="729" priority="684" operator="greaterThan">
      <formula>15</formula>
    </cfRule>
  </conditionalFormatting>
  <conditionalFormatting sqref="AL23:AP23">
    <cfRule type="cellIs" dxfId="728" priority="677" operator="equal">
      <formula>0</formula>
    </cfRule>
    <cfRule type="cellIs" dxfId="727" priority="678" operator="lessThan">
      <formula>7</formula>
    </cfRule>
    <cfRule type="cellIs" dxfId="726" priority="679" operator="between">
      <formula>7</formula>
      <formula>14.99</formula>
    </cfRule>
    <cfRule type="cellIs" dxfId="725" priority="680" operator="greaterThan">
      <formula>15</formula>
    </cfRule>
  </conditionalFormatting>
  <conditionalFormatting sqref="AC23">
    <cfRule type="cellIs" dxfId="724" priority="673" operator="equal">
      <formula>0</formula>
    </cfRule>
    <cfRule type="cellIs" dxfId="723" priority="674" operator="lessThan">
      <formula>7</formula>
    </cfRule>
    <cfRule type="cellIs" dxfId="722" priority="675" operator="between">
      <formula>7</formula>
      <formula>14.99</formula>
    </cfRule>
    <cfRule type="cellIs" dxfId="721" priority="676" operator="greaterThan">
      <formula>15</formula>
    </cfRule>
  </conditionalFormatting>
  <conditionalFormatting sqref="AM67:AN67 AF67 AH67 AJ67">
    <cfRule type="cellIs" dxfId="720" priority="661" operator="equal">
      <formula>0</formula>
    </cfRule>
    <cfRule type="cellIs" dxfId="719" priority="662" operator="lessThan">
      <formula>7</formula>
    </cfRule>
    <cfRule type="cellIs" dxfId="718" priority="663" operator="between">
      <formula>7</formula>
      <formula>14.99</formula>
    </cfRule>
    <cfRule type="cellIs" dxfId="717" priority="664" operator="greaterThan">
      <formula>15</formula>
    </cfRule>
  </conditionalFormatting>
  <conditionalFormatting sqref="AB67">
    <cfRule type="cellIs" dxfId="716" priority="657" operator="equal">
      <formula>0</formula>
    </cfRule>
    <cfRule type="cellIs" dxfId="715" priority="658" operator="lessThan">
      <formula>7</formula>
    </cfRule>
    <cfRule type="cellIs" dxfId="714" priority="659" operator="between">
      <formula>7</formula>
      <formula>14.99</formula>
    </cfRule>
    <cfRule type="cellIs" dxfId="713" priority="660" operator="greaterThan">
      <formula>15</formula>
    </cfRule>
  </conditionalFormatting>
  <conditionalFormatting sqref="AB67">
    <cfRule type="cellIs" dxfId="712" priority="653" operator="equal">
      <formula>0</formula>
    </cfRule>
    <cfRule type="cellIs" dxfId="711" priority="654" operator="lessThan">
      <formula>7</formula>
    </cfRule>
    <cfRule type="cellIs" dxfId="710" priority="655" operator="between">
      <formula>7</formula>
      <formula>14.99</formula>
    </cfRule>
    <cfRule type="cellIs" dxfId="709" priority="656" operator="greaterThan">
      <formula>15</formula>
    </cfRule>
  </conditionalFormatting>
  <conditionalFormatting sqref="AD67">
    <cfRule type="cellIs" dxfId="708" priority="641" operator="equal">
      <formula>0</formula>
    </cfRule>
    <cfRule type="cellIs" dxfId="707" priority="642" operator="lessThan">
      <formula>7</formula>
    </cfRule>
    <cfRule type="cellIs" dxfId="706" priority="643" operator="between">
      <formula>7</formula>
      <formula>14.99</formula>
    </cfRule>
    <cfRule type="cellIs" dxfId="705" priority="644" operator="greaterThan">
      <formula>15</formula>
    </cfRule>
  </conditionalFormatting>
  <conditionalFormatting sqref="AD67">
    <cfRule type="cellIs" dxfId="704" priority="637" operator="equal">
      <formula>0</formula>
    </cfRule>
    <cfRule type="cellIs" dxfId="703" priority="638" operator="lessThan">
      <formula>7</formula>
    </cfRule>
    <cfRule type="cellIs" dxfId="702" priority="639" operator="between">
      <formula>7</formula>
      <formula>14.99</formula>
    </cfRule>
    <cfRule type="cellIs" dxfId="701" priority="640" operator="greaterThan">
      <formula>15</formula>
    </cfRule>
  </conditionalFormatting>
  <conditionalFormatting sqref="AE67">
    <cfRule type="cellIs" dxfId="700" priority="629" operator="equal">
      <formula>0</formula>
    </cfRule>
    <cfRule type="cellIs" dxfId="699" priority="630" operator="lessThan">
      <formula>7</formula>
    </cfRule>
    <cfRule type="cellIs" dxfId="698" priority="631" operator="between">
      <formula>7</formula>
      <formula>14.99</formula>
    </cfRule>
    <cfRule type="cellIs" dxfId="697" priority="632" operator="greaterThan">
      <formula>15</formula>
    </cfRule>
  </conditionalFormatting>
  <conditionalFormatting sqref="AI67">
    <cfRule type="cellIs" dxfId="696" priority="613" operator="equal">
      <formula>0</formula>
    </cfRule>
    <cfRule type="cellIs" dxfId="695" priority="614" operator="lessThan">
      <formula>7</formula>
    </cfRule>
    <cfRule type="cellIs" dxfId="694" priority="615" operator="between">
      <formula>7</formula>
      <formula>14.99</formula>
    </cfRule>
    <cfRule type="cellIs" dxfId="693" priority="616" operator="greaterThan">
      <formula>15</formula>
    </cfRule>
  </conditionalFormatting>
  <conditionalFormatting sqref="AL67">
    <cfRule type="cellIs" dxfId="692" priority="597" operator="equal">
      <formula>0</formula>
    </cfRule>
    <cfRule type="cellIs" dxfId="691" priority="598" operator="lessThan">
      <formula>7</formula>
    </cfRule>
    <cfRule type="cellIs" dxfId="690" priority="599" operator="between">
      <formula>7</formula>
      <formula>14.99</formula>
    </cfRule>
    <cfRule type="cellIs" dxfId="689" priority="600" operator="greaterThan">
      <formula>15</formula>
    </cfRule>
  </conditionalFormatting>
  <conditionalFormatting sqref="AO67">
    <cfRule type="cellIs" dxfId="688" priority="593" operator="equal">
      <formula>0</formula>
    </cfRule>
    <cfRule type="cellIs" dxfId="687" priority="594" operator="lessThan">
      <formula>7</formula>
    </cfRule>
    <cfRule type="cellIs" dxfId="686" priority="595" operator="between">
      <formula>7</formula>
      <formula>14.99</formula>
    </cfRule>
    <cfRule type="cellIs" dxfId="685" priority="596" operator="greaterThan">
      <formula>15</formula>
    </cfRule>
  </conditionalFormatting>
  <conditionalFormatting sqref="AO67">
    <cfRule type="cellIs" dxfId="684" priority="589" operator="equal">
      <formula>0</formula>
    </cfRule>
    <cfRule type="cellIs" dxfId="683" priority="590" operator="lessThan">
      <formula>7</formula>
    </cfRule>
    <cfRule type="cellIs" dxfId="682" priority="591" operator="between">
      <formula>7</formula>
      <formula>14.99</formula>
    </cfRule>
    <cfRule type="cellIs" dxfId="681" priority="592" operator="greaterThan">
      <formula>15</formula>
    </cfRule>
  </conditionalFormatting>
  <conditionalFormatting sqref="H66:R66">
    <cfRule type="cellIs" dxfId="680" priority="3969" operator="equal">
      <formula>0</formula>
    </cfRule>
    <cfRule type="cellIs" dxfId="679" priority="3970" operator="lessThan">
      <formula>7</formula>
    </cfRule>
    <cfRule type="cellIs" dxfId="678" priority="3971" operator="between">
      <formula>7</formula>
      <formula>14.99</formula>
    </cfRule>
    <cfRule type="cellIs" dxfId="677" priority="3972" operator="greaterThan">
      <formula>15</formula>
    </cfRule>
  </conditionalFormatting>
  <conditionalFormatting sqref="F66:R66">
    <cfRule type="cellIs" dxfId="676" priority="3889" operator="equal">
      <formula>0</formula>
    </cfRule>
    <cfRule type="cellIs" dxfId="675" priority="3890" operator="lessThan">
      <formula>7</formula>
    </cfRule>
    <cfRule type="cellIs" dxfId="674" priority="3891" operator="between">
      <formula>7</formula>
      <formula>14.99</formula>
    </cfRule>
    <cfRule type="cellIs" dxfId="673" priority="3892" operator="greaterThan">
      <formula>15</formula>
    </cfRule>
  </conditionalFormatting>
  <conditionalFormatting sqref="F67:R67">
    <cfRule type="cellIs" dxfId="672" priority="3869" operator="equal">
      <formula>0</formula>
    </cfRule>
    <cfRule type="cellIs" dxfId="671" priority="3870" operator="lessThan">
      <formula>7</formula>
    </cfRule>
    <cfRule type="cellIs" dxfId="670" priority="3871" operator="between">
      <formula>7</formula>
      <formula>14.99</formula>
    </cfRule>
    <cfRule type="cellIs" dxfId="669" priority="3872" operator="greaterThan">
      <formula>15</formula>
    </cfRule>
  </conditionalFormatting>
  <conditionalFormatting sqref="AL55">
    <cfRule type="cellIs" dxfId="668" priority="457" operator="equal">
      <formula>0</formula>
    </cfRule>
    <cfRule type="cellIs" dxfId="667" priority="458" operator="lessThan">
      <formula>7</formula>
    </cfRule>
    <cfRule type="cellIs" dxfId="666" priority="459" operator="between">
      <formula>7</formula>
      <formula>14.99</formula>
    </cfRule>
    <cfRule type="cellIs" dxfId="665" priority="460" operator="greaterThan">
      <formula>15</formula>
    </cfRule>
  </conditionalFormatting>
  <conditionalFormatting sqref="AP55">
    <cfRule type="cellIs" dxfId="664" priority="453" operator="equal">
      <formula>0</formula>
    </cfRule>
    <cfRule type="cellIs" dxfId="663" priority="454" operator="lessThan">
      <formula>7</formula>
    </cfRule>
    <cfRule type="cellIs" dxfId="662" priority="455" operator="between">
      <formula>7</formula>
      <formula>14.99</formula>
    </cfRule>
    <cfRule type="cellIs" dxfId="661" priority="456" operator="greaterThan">
      <formula>15</formula>
    </cfRule>
  </conditionalFormatting>
  <conditionalFormatting sqref="AK73">
    <cfRule type="cellIs" dxfId="660" priority="433" operator="equal">
      <formula>0</formula>
    </cfRule>
    <cfRule type="cellIs" dxfId="659" priority="434" operator="lessThan">
      <formula>7</formula>
    </cfRule>
    <cfRule type="cellIs" dxfId="658" priority="435" operator="between">
      <formula>7</formula>
      <formula>14.99</formula>
    </cfRule>
    <cfRule type="cellIs" dxfId="657" priority="436" operator="greaterThan">
      <formula>15</formula>
    </cfRule>
  </conditionalFormatting>
  <conditionalFormatting sqref="AK71">
    <cfRule type="cellIs" dxfId="656" priority="425" operator="equal">
      <formula>0</formula>
    </cfRule>
    <cfRule type="cellIs" dxfId="655" priority="426" operator="lessThan">
      <formula>7</formula>
    </cfRule>
    <cfRule type="cellIs" dxfId="654" priority="427" operator="between">
      <formula>7</formula>
      <formula>14.99</formula>
    </cfRule>
    <cfRule type="cellIs" dxfId="653" priority="428" operator="greaterThan">
      <formula>15</formula>
    </cfRule>
  </conditionalFormatting>
  <conditionalFormatting sqref="AK72">
    <cfRule type="cellIs" dxfId="652" priority="417" operator="equal">
      <formula>0</formula>
    </cfRule>
    <cfRule type="cellIs" dxfId="651" priority="418" operator="lessThan">
      <formula>7</formula>
    </cfRule>
    <cfRule type="cellIs" dxfId="650" priority="419" operator="between">
      <formula>7</formula>
      <formula>14.99</formula>
    </cfRule>
    <cfRule type="cellIs" dxfId="649" priority="420" operator="greaterThan">
      <formula>15</formula>
    </cfRule>
  </conditionalFormatting>
  <conditionalFormatting sqref="AK53">
    <cfRule type="cellIs" dxfId="648" priority="393" operator="equal">
      <formula>0</formula>
    </cfRule>
    <cfRule type="cellIs" dxfId="647" priority="394" operator="lessThan">
      <formula>7</formula>
    </cfRule>
    <cfRule type="cellIs" dxfId="646" priority="395" operator="between">
      <formula>7</formula>
      <formula>14.99</formula>
    </cfRule>
    <cfRule type="cellIs" dxfId="645" priority="396" operator="greaterThan">
      <formula>15</formula>
    </cfRule>
  </conditionalFormatting>
  <conditionalFormatting sqref="AK53">
    <cfRule type="cellIs" dxfId="644" priority="389" operator="equal">
      <formula>0</formula>
    </cfRule>
    <cfRule type="cellIs" dxfId="643" priority="390" operator="lessThan">
      <formula>7</formula>
    </cfRule>
    <cfRule type="cellIs" dxfId="642" priority="391" operator="between">
      <formula>7</formula>
      <formula>14.99</formula>
    </cfRule>
    <cfRule type="cellIs" dxfId="641" priority="392" operator="greaterThan">
      <formula>15</formula>
    </cfRule>
  </conditionalFormatting>
  <conditionalFormatting sqref="AK74">
    <cfRule type="cellIs" dxfId="640" priority="377" operator="equal">
      <formula>0</formula>
    </cfRule>
    <cfRule type="cellIs" dxfId="639" priority="378" operator="lessThan">
      <formula>7</formula>
    </cfRule>
    <cfRule type="cellIs" dxfId="638" priority="379" operator="between">
      <formula>7</formula>
      <formula>14.99</formula>
    </cfRule>
    <cfRule type="cellIs" dxfId="637" priority="380" operator="greaterThan">
      <formula>15</formula>
    </cfRule>
  </conditionalFormatting>
  <conditionalFormatting sqref="AK75">
    <cfRule type="cellIs" dxfId="636" priority="353" operator="equal">
      <formula>0</formula>
    </cfRule>
    <cfRule type="cellIs" dxfId="635" priority="354" operator="lessThan">
      <formula>7</formula>
    </cfRule>
    <cfRule type="cellIs" dxfId="634" priority="355" operator="between">
      <formula>7</formula>
      <formula>14.99</formula>
    </cfRule>
    <cfRule type="cellIs" dxfId="633" priority="356" operator="greaterThan">
      <formula>15</formula>
    </cfRule>
  </conditionalFormatting>
  <conditionalFormatting sqref="AK75">
    <cfRule type="cellIs" dxfId="632" priority="349" operator="equal">
      <formula>0</formula>
    </cfRule>
    <cfRule type="cellIs" dxfId="631" priority="350" operator="lessThan">
      <formula>7</formula>
    </cfRule>
    <cfRule type="cellIs" dxfId="630" priority="351" operator="between">
      <formula>7</formula>
      <formula>14.99</formula>
    </cfRule>
    <cfRule type="cellIs" dxfId="629" priority="352" operator="greaterThan">
      <formula>15</formula>
    </cfRule>
  </conditionalFormatting>
  <conditionalFormatting sqref="AK76">
    <cfRule type="cellIs" dxfId="628" priority="345" operator="equal">
      <formula>0</formula>
    </cfRule>
    <cfRule type="cellIs" dxfId="627" priority="346" operator="lessThan">
      <formula>7</formula>
    </cfRule>
    <cfRule type="cellIs" dxfId="626" priority="347" operator="between">
      <formula>7</formula>
      <formula>14.99</formula>
    </cfRule>
    <cfRule type="cellIs" dxfId="625" priority="348" operator="greaterThan">
      <formula>15</formula>
    </cfRule>
  </conditionalFormatting>
  <conditionalFormatting sqref="AK76">
    <cfRule type="cellIs" dxfId="624" priority="341" operator="equal">
      <formula>0</formula>
    </cfRule>
    <cfRule type="cellIs" dxfId="623" priority="342" operator="lessThan">
      <formula>7</formula>
    </cfRule>
    <cfRule type="cellIs" dxfId="622" priority="343" operator="between">
      <formula>7</formula>
      <formula>14.99</formula>
    </cfRule>
    <cfRule type="cellIs" dxfId="621" priority="344" operator="greaterThan">
      <formula>15</formula>
    </cfRule>
  </conditionalFormatting>
  <conditionalFormatting sqref="AK21">
    <cfRule type="cellIs" dxfId="620" priority="321" operator="equal">
      <formula>0</formula>
    </cfRule>
    <cfRule type="cellIs" dxfId="619" priority="322" operator="lessThan">
      <formula>7</formula>
    </cfRule>
    <cfRule type="cellIs" dxfId="618" priority="323" operator="between">
      <formula>7</formula>
      <formula>14.99</formula>
    </cfRule>
    <cfRule type="cellIs" dxfId="617" priority="324" operator="greaterThan">
      <formula>15</formula>
    </cfRule>
  </conditionalFormatting>
  <conditionalFormatting sqref="AK21">
    <cfRule type="cellIs" dxfId="616" priority="317" operator="equal">
      <formula>0</formula>
    </cfRule>
    <cfRule type="cellIs" dxfId="615" priority="318" operator="lessThan">
      <formula>7</formula>
    </cfRule>
    <cfRule type="cellIs" dxfId="614" priority="319" operator="between">
      <formula>7</formula>
      <formula>14.99</formula>
    </cfRule>
    <cfRule type="cellIs" dxfId="613" priority="320" operator="greaterThan">
      <formula>15</formula>
    </cfRule>
  </conditionalFormatting>
  <conditionalFormatting sqref="AK54">
    <cfRule type="cellIs" dxfId="612" priority="313" operator="equal">
      <formula>0</formula>
    </cfRule>
    <cfRule type="cellIs" dxfId="611" priority="314" operator="lessThan">
      <formula>7</formula>
    </cfRule>
    <cfRule type="cellIs" dxfId="610" priority="315" operator="between">
      <formula>7</formula>
      <formula>14.99</formula>
    </cfRule>
    <cfRule type="cellIs" dxfId="609" priority="316" operator="greaterThan">
      <formula>15</formula>
    </cfRule>
  </conditionalFormatting>
  <conditionalFormatting sqref="AK54">
    <cfRule type="cellIs" dxfId="608" priority="309" operator="equal">
      <formula>0</formula>
    </cfRule>
    <cfRule type="cellIs" dxfId="607" priority="310" operator="lessThan">
      <formula>7</formula>
    </cfRule>
    <cfRule type="cellIs" dxfId="606" priority="311" operator="between">
      <formula>7</formula>
      <formula>14.99</formula>
    </cfRule>
    <cfRule type="cellIs" dxfId="605" priority="312" operator="greaterThan">
      <formula>15</formula>
    </cfRule>
  </conditionalFormatting>
  <conditionalFormatting sqref="AK63">
    <cfRule type="cellIs" dxfId="604" priority="305" operator="equal">
      <formula>0</formula>
    </cfRule>
    <cfRule type="cellIs" dxfId="603" priority="306" operator="lessThan">
      <formula>7</formula>
    </cfRule>
    <cfRule type="cellIs" dxfId="602" priority="307" operator="between">
      <formula>7</formula>
      <formula>14.99</formula>
    </cfRule>
    <cfRule type="cellIs" dxfId="601" priority="308" operator="greaterThan">
      <formula>15</formula>
    </cfRule>
  </conditionalFormatting>
  <conditionalFormatting sqref="AK63">
    <cfRule type="cellIs" dxfId="600" priority="301" operator="equal">
      <formula>0</formula>
    </cfRule>
    <cfRule type="cellIs" dxfId="599" priority="302" operator="lessThan">
      <formula>7</formula>
    </cfRule>
    <cfRule type="cellIs" dxfId="598" priority="303" operator="between">
      <formula>7</formula>
      <formula>14.99</formula>
    </cfRule>
    <cfRule type="cellIs" dxfId="597" priority="304" operator="greaterThan">
      <formula>15</formula>
    </cfRule>
  </conditionalFormatting>
  <conditionalFormatting sqref="AK66">
    <cfRule type="cellIs" dxfId="596" priority="297" operator="equal">
      <formula>0</formula>
    </cfRule>
    <cfRule type="cellIs" dxfId="595" priority="298" operator="lessThan">
      <formula>7</formula>
    </cfRule>
    <cfRule type="cellIs" dxfId="594" priority="299" operator="between">
      <formula>7</formula>
      <formula>14.99</formula>
    </cfRule>
    <cfRule type="cellIs" dxfId="593" priority="300" operator="greaterThan">
      <formula>15</formula>
    </cfRule>
  </conditionalFormatting>
  <conditionalFormatting sqref="AK66">
    <cfRule type="cellIs" dxfId="592" priority="293" operator="equal">
      <formula>0</formula>
    </cfRule>
    <cfRule type="cellIs" dxfId="591" priority="294" operator="lessThan">
      <formula>7</formula>
    </cfRule>
    <cfRule type="cellIs" dxfId="590" priority="295" operator="between">
      <formula>7</formula>
      <formula>14.99</formula>
    </cfRule>
    <cfRule type="cellIs" dxfId="589" priority="296" operator="greaterThan">
      <formula>15</formula>
    </cfRule>
  </conditionalFormatting>
  <conditionalFormatting sqref="AK23">
    <cfRule type="cellIs" dxfId="588" priority="289" operator="equal">
      <formula>0</formula>
    </cfRule>
    <cfRule type="cellIs" dxfId="587" priority="290" operator="lessThan">
      <formula>7</formula>
    </cfRule>
    <cfRule type="cellIs" dxfId="586" priority="291" operator="between">
      <formula>7</formula>
      <formula>14.99</formula>
    </cfRule>
    <cfRule type="cellIs" dxfId="585" priority="292" operator="greaterThan">
      <formula>15</formula>
    </cfRule>
  </conditionalFormatting>
  <conditionalFormatting sqref="AK67">
    <cfRule type="cellIs" dxfId="584" priority="285" operator="equal">
      <formula>0</formula>
    </cfRule>
    <cfRule type="cellIs" dxfId="583" priority="286" operator="lessThan">
      <formula>7</formula>
    </cfRule>
    <cfRule type="cellIs" dxfId="582" priority="287" operator="between">
      <formula>7</formula>
      <formula>14.99</formula>
    </cfRule>
    <cfRule type="cellIs" dxfId="581" priority="288" operator="greaterThan">
      <formula>15</formula>
    </cfRule>
  </conditionalFormatting>
  <conditionalFormatting sqref="AK67">
    <cfRule type="cellIs" dxfId="580" priority="281" operator="equal">
      <formula>0</formula>
    </cfRule>
    <cfRule type="cellIs" dxfId="579" priority="282" operator="lessThan">
      <formula>7</formula>
    </cfRule>
    <cfRule type="cellIs" dxfId="578" priority="283" operator="between">
      <formula>7</formula>
      <formula>14.99</formula>
    </cfRule>
    <cfRule type="cellIs" dxfId="577" priority="284" operator="greaterThan">
      <formula>15</formula>
    </cfRule>
  </conditionalFormatting>
  <conditionalFormatting sqref="S55">
    <cfRule type="cellIs" dxfId="576" priority="3653" operator="equal">
      <formula>0</formula>
    </cfRule>
    <cfRule type="cellIs" dxfId="575" priority="3654" operator="lessThan">
      <formula>7</formula>
    </cfRule>
    <cfRule type="cellIs" dxfId="574" priority="3655" operator="between">
      <formula>7</formula>
      <formula>14.99</formula>
    </cfRule>
    <cfRule type="cellIs" dxfId="573" priority="3656" operator="greaterThan">
      <formula>15</formula>
    </cfRule>
  </conditionalFormatting>
  <conditionalFormatting sqref="S63">
    <cfRule type="cellIs" dxfId="572" priority="3617" operator="equal">
      <formula>0</formula>
    </cfRule>
    <cfRule type="cellIs" dxfId="571" priority="3618" operator="lessThan">
      <formula>7</formula>
    </cfRule>
    <cfRule type="cellIs" dxfId="570" priority="3619" operator="between">
      <formula>7</formula>
      <formula>14.99</formula>
    </cfRule>
    <cfRule type="cellIs" dxfId="569" priority="3620" operator="greaterThan">
      <formula>15</formula>
    </cfRule>
  </conditionalFormatting>
  <conditionalFormatting sqref="S54">
    <cfRule type="cellIs" dxfId="568" priority="3609" operator="equal">
      <formula>0</formula>
    </cfRule>
    <cfRule type="cellIs" dxfId="567" priority="3610" operator="lessThan">
      <formula>7</formula>
    </cfRule>
    <cfRule type="cellIs" dxfId="566" priority="3611" operator="between">
      <formula>7</formula>
      <formula>14.99</formula>
    </cfRule>
    <cfRule type="cellIs" dxfId="565" priority="3612" operator="greaterThan">
      <formula>15</formula>
    </cfRule>
  </conditionalFormatting>
  <conditionalFormatting sqref="AB72">
    <cfRule type="cellIs" dxfId="564" priority="1782" operator="equal">
      <formula>0</formula>
    </cfRule>
    <cfRule type="cellIs" dxfId="563" priority="1783" operator="lessThan">
      <formula>7</formula>
    </cfRule>
    <cfRule type="cellIs" dxfId="562" priority="1784" operator="between">
      <formula>7</formula>
      <formula>14.99</formula>
    </cfRule>
    <cfRule type="cellIs" dxfId="561" priority="1785" operator="greaterThan">
      <formula>15</formula>
    </cfRule>
  </conditionalFormatting>
  <conditionalFormatting sqref="S76">
    <cfRule type="cellIs" dxfId="560" priority="3577" operator="equal">
      <formula>0</formula>
    </cfRule>
    <cfRule type="cellIs" dxfId="559" priority="3578" operator="lessThan">
      <formula>7</formula>
    </cfRule>
    <cfRule type="cellIs" dxfId="558" priority="3579" operator="between">
      <formula>7</formula>
      <formula>14.99</formula>
    </cfRule>
    <cfRule type="cellIs" dxfId="557" priority="3580" operator="greaterThan">
      <formula>15</formula>
    </cfRule>
  </conditionalFormatting>
  <conditionalFormatting sqref="AB71">
    <cfRule type="cellIs" dxfId="556" priority="1766" operator="equal">
      <formula>0</formula>
    </cfRule>
    <cfRule type="cellIs" dxfId="555" priority="1767" operator="lessThan">
      <formula>7</formula>
    </cfRule>
    <cfRule type="cellIs" dxfId="554" priority="1768" operator="between">
      <formula>7</formula>
      <formula>14.99</formula>
    </cfRule>
    <cfRule type="cellIs" dxfId="553" priority="1769" operator="greaterThan">
      <formula>15</formula>
    </cfRule>
  </conditionalFormatting>
  <conditionalFormatting sqref="S75">
    <cfRule type="cellIs" dxfId="552" priority="3561" operator="equal">
      <formula>0</formula>
    </cfRule>
    <cfRule type="cellIs" dxfId="551" priority="3562" operator="lessThan">
      <formula>7</formula>
    </cfRule>
    <cfRule type="cellIs" dxfId="550" priority="3563" operator="between">
      <formula>7</formula>
      <formula>14.99</formula>
    </cfRule>
    <cfRule type="cellIs" dxfId="549" priority="3564" operator="greaterThan">
      <formula>15</formula>
    </cfRule>
  </conditionalFormatting>
  <conditionalFormatting sqref="S69">
    <cfRule type="cellIs" dxfId="548" priority="3529" operator="equal">
      <formula>0</formula>
    </cfRule>
    <cfRule type="cellIs" dxfId="547" priority="3530" operator="lessThan">
      <formula>7</formula>
    </cfRule>
    <cfRule type="cellIs" dxfId="546" priority="3531" operator="between">
      <formula>7</formula>
      <formula>14.99</formula>
    </cfRule>
    <cfRule type="cellIs" dxfId="545" priority="3532" operator="greaterThan">
      <formula>15</formula>
    </cfRule>
  </conditionalFormatting>
  <conditionalFormatting sqref="S74">
    <cfRule type="cellIs" dxfId="544" priority="3513" operator="equal">
      <formula>0</formula>
    </cfRule>
    <cfRule type="cellIs" dxfId="543" priority="3514" operator="lessThan">
      <formula>7</formula>
    </cfRule>
    <cfRule type="cellIs" dxfId="542" priority="3515" operator="between">
      <formula>7</formula>
      <formula>14.99</formula>
    </cfRule>
    <cfRule type="cellIs" dxfId="541" priority="3516" operator="greaterThan">
      <formula>15</formula>
    </cfRule>
  </conditionalFormatting>
  <conditionalFormatting sqref="S53">
    <cfRule type="cellIs" dxfId="540" priority="3497" operator="equal">
      <formula>0</formula>
    </cfRule>
    <cfRule type="cellIs" dxfId="539" priority="3498" operator="lessThan">
      <formula>7</formula>
    </cfRule>
    <cfRule type="cellIs" dxfId="538" priority="3499" operator="between">
      <formula>7</formula>
      <formula>14.99</formula>
    </cfRule>
    <cfRule type="cellIs" dxfId="537" priority="3500" operator="greaterThan">
      <formula>15</formula>
    </cfRule>
  </conditionalFormatting>
  <conditionalFormatting sqref="S73">
    <cfRule type="cellIs" dxfId="536" priority="3453" operator="equal">
      <formula>0</formula>
    </cfRule>
    <cfRule type="cellIs" dxfId="535" priority="3454" operator="lessThan">
      <formula>7</formula>
    </cfRule>
    <cfRule type="cellIs" dxfId="534" priority="3455" operator="between">
      <formula>7</formula>
      <formula>14.99</formula>
    </cfRule>
    <cfRule type="cellIs" dxfId="533" priority="3456" operator="greaterThan">
      <formula>15</formula>
    </cfRule>
  </conditionalFormatting>
  <conditionalFormatting sqref="S70">
    <cfRule type="cellIs" dxfId="532" priority="3445" operator="equal">
      <formula>0</formula>
    </cfRule>
    <cfRule type="cellIs" dxfId="531" priority="3446" operator="lessThan">
      <formula>7</formula>
    </cfRule>
    <cfRule type="cellIs" dxfId="530" priority="3447" operator="between">
      <formula>7</formula>
      <formula>14.99</formula>
    </cfRule>
    <cfRule type="cellIs" dxfId="529" priority="3448" operator="greaterThan">
      <formula>15</formula>
    </cfRule>
  </conditionalFormatting>
  <conditionalFormatting sqref="S68">
    <cfRule type="cellIs" dxfId="528" priority="3429" operator="equal">
      <formula>0</formula>
    </cfRule>
    <cfRule type="cellIs" dxfId="527" priority="3430" operator="lessThan">
      <formula>7</formula>
    </cfRule>
    <cfRule type="cellIs" dxfId="526" priority="3431" operator="between">
      <formula>7</formula>
      <formula>14.99</formula>
    </cfRule>
    <cfRule type="cellIs" dxfId="525" priority="3432" operator="greaterThan">
      <formula>15</formula>
    </cfRule>
  </conditionalFormatting>
  <conditionalFormatting sqref="S72">
    <cfRule type="cellIs" dxfId="524" priority="3397" operator="equal">
      <formula>0</formula>
    </cfRule>
    <cfRule type="cellIs" dxfId="523" priority="3398" operator="lessThan">
      <formula>7</formula>
    </cfRule>
    <cfRule type="cellIs" dxfId="522" priority="3399" operator="between">
      <formula>7</formula>
      <formula>14.99</formula>
    </cfRule>
    <cfRule type="cellIs" dxfId="521" priority="3400" operator="greaterThan">
      <formula>15</formula>
    </cfRule>
  </conditionalFormatting>
  <conditionalFormatting sqref="S71">
    <cfRule type="cellIs" dxfId="520" priority="3381" operator="equal">
      <formula>0</formula>
    </cfRule>
    <cfRule type="cellIs" dxfId="519" priority="3382" operator="lessThan">
      <formula>7</formula>
    </cfRule>
    <cfRule type="cellIs" dxfId="518" priority="3383" operator="between">
      <formula>7</formula>
      <formula>14.99</formula>
    </cfRule>
    <cfRule type="cellIs" dxfId="517" priority="3384" operator="greaterThan">
      <formula>15</formula>
    </cfRule>
  </conditionalFormatting>
  <conditionalFormatting sqref="S23">
    <cfRule type="cellIs" dxfId="516" priority="2281" operator="equal">
      <formula>0</formula>
    </cfRule>
    <cfRule type="cellIs" dxfId="515" priority="2282" operator="lessThan">
      <formula>7</formula>
    </cfRule>
    <cfRule type="cellIs" dxfId="514" priority="2283" operator="between">
      <formula>7</formula>
      <formula>14.99</formula>
    </cfRule>
    <cfRule type="cellIs" dxfId="513" priority="2284" operator="greaterThan">
      <formula>15</formula>
    </cfRule>
  </conditionalFormatting>
  <conditionalFormatting sqref="S21">
    <cfRule type="cellIs" dxfId="512" priority="2673" operator="equal">
      <formula>0</formula>
    </cfRule>
    <cfRule type="cellIs" dxfId="511" priority="2674" operator="lessThan">
      <formula>7</formula>
    </cfRule>
    <cfRule type="cellIs" dxfId="510" priority="2675" operator="between">
      <formula>7</formula>
      <formula>14.99</formula>
    </cfRule>
    <cfRule type="cellIs" dxfId="509" priority="2676" operator="greaterThan">
      <formula>15</formula>
    </cfRule>
  </conditionalFormatting>
  <conditionalFormatting sqref="S21">
    <cfRule type="cellIs" dxfId="508" priority="2593" operator="equal">
      <formula>0</formula>
    </cfRule>
    <cfRule type="cellIs" dxfId="507" priority="2594" operator="lessThan">
      <formula>7</formula>
    </cfRule>
    <cfRule type="cellIs" dxfId="506" priority="2595" operator="between">
      <formula>7</formula>
      <formula>14.99</formula>
    </cfRule>
    <cfRule type="cellIs" dxfId="505" priority="2596" operator="greaterThan">
      <formula>15</formula>
    </cfRule>
  </conditionalFormatting>
  <conditionalFormatting sqref="S66">
    <cfRule type="cellIs" dxfId="504" priority="2365" operator="equal">
      <formula>0</formula>
    </cfRule>
    <cfRule type="cellIs" dxfId="503" priority="2366" operator="lessThan">
      <formula>7</formula>
    </cfRule>
    <cfRule type="cellIs" dxfId="502" priority="2367" operator="between">
      <formula>7</formula>
      <formula>14.99</formula>
    </cfRule>
    <cfRule type="cellIs" dxfId="501" priority="2368" operator="greaterThan">
      <formula>15</formula>
    </cfRule>
  </conditionalFormatting>
  <conditionalFormatting sqref="S66">
    <cfRule type="cellIs" dxfId="500" priority="2285" operator="equal">
      <formula>0</formula>
    </cfRule>
    <cfRule type="cellIs" dxfId="499" priority="2286" operator="lessThan">
      <formula>7</formula>
    </cfRule>
    <cfRule type="cellIs" dxfId="498" priority="2287" operator="between">
      <formula>7</formula>
      <formula>14.99</formula>
    </cfRule>
    <cfRule type="cellIs" dxfId="497" priority="2288" operator="greaterThan">
      <formula>15</formula>
    </cfRule>
  </conditionalFormatting>
  <conditionalFormatting sqref="S67">
    <cfRule type="cellIs" dxfId="496" priority="2265" operator="equal">
      <formula>0</formula>
    </cfRule>
    <cfRule type="cellIs" dxfId="495" priority="2266" operator="lessThan">
      <formula>7</formula>
    </cfRule>
    <cfRule type="cellIs" dxfId="494" priority="2267" operator="between">
      <formula>7</formula>
      <formula>14.99</formula>
    </cfRule>
    <cfRule type="cellIs" dxfId="493" priority="2268" operator="greaterThan">
      <formula>15</formula>
    </cfRule>
  </conditionalFormatting>
  <conditionalFormatting sqref="AM55:AO55">
    <cfRule type="cellIs" dxfId="492" priority="2049" operator="equal">
      <formula>0</formula>
    </cfRule>
    <cfRule type="cellIs" dxfId="491" priority="2050" operator="lessThan">
      <formula>7</formula>
    </cfRule>
    <cfRule type="cellIs" dxfId="490" priority="2051" operator="between">
      <formula>7</formula>
      <formula>14.99</formula>
    </cfRule>
    <cfRule type="cellIs" dxfId="489" priority="2052" operator="greaterThan">
      <formula>15</formula>
    </cfRule>
  </conditionalFormatting>
  <conditionalFormatting sqref="AC55">
    <cfRule type="cellIs" dxfId="488" priority="2042" operator="equal">
      <formula>0</formula>
    </cfRule>
    <cfRule type="cellIs" dxfId="487" priority="2043" operator="lessThan">
      <formula>7</formula>
    </cfRule>
    <cfRule type="cellIs" dxfId="486" priority="2044" operator="between">
      <formula>7</formula>
      <formula>14.99</formula>
    </cfRule>
    <cfRule type="cellIs" dxfId="485" priority="2045" operator="greaterThan">
      <formula>15</formula>
    </cfRule>
  </conditionalFormatting>
  <conditionalFormatting sqref="AB55">
    <cfRule type="cellIs" dxfId="484" priority="2038" operator="equal">
      <formula>0</formula>
    </cfRule>
    <cfRule type="cellIs" dxfId="483" priority="2039" operator="lessThan">
      <formula>7</formula>
    </cfRule>
    <cfRule type="cellIs" dxfId="482" priority="2040" operator="between">
      <formula>7</formula>
      <formula>14.99</formula>
    </cfRule>
    <cfRule type="cellIs" dxfId="481" priority="2041" operator="greaterThan">
      <formula>15</formula>
    </cfRule>
  </conditionalFormatting>
  <conditionalFormatting sqref="AC69">
    <cfRule type="cellIs" dxfId="480" priority="1918" operator="equal">
      <formula>0</formula>
    </cfRule>
    <cfRule type="cellIs" dxfId="479" priority="1919" operator="lessThan">
      <formula>7</formula>
    </cfRule>
    <cfRule type="cellIs" dxfId="478" priority="1920" operator="between">
      <formula>7</formula>
      <formula>14.99</formula>
    </cfRule>
    <cfRule type="cellIs" dxfId="477" priority="1921" operator="greaterThan">
      <formula>15</formula>
    </cfRule>
  </conditionalFormatting>
  <conditionalFormatting sqref="AN63 W63:X63">
    <cfRule type="cellIs" dxfId="476" priority="2013" operator="equal">
      <formula>0</formula>
    </cfRule>
    <cfRule type="cellIs" dxfId="475" priority="2014" operator="lessThan">
      <formula>7</formula>
    </cfRule>
    <cfRule type="cellIs" dxfId="474" priority="2015" operator="between">
      <formula>7</formula>
      <formula>14.99</formula>
    </cfRule>
    <cfRule type="cellIs" dxfId="473" priority="2016" operator="greaterThan">
      <formula>15</formula>
    </cfRule>
  </conditionalFormatting>
  <conditionalFormatting sqref="AM54:AN54 AF54 AH54 AJ54">
    <cfRule type="cellIs" dxfId="472" priority="2005" operator="equal">
      <formula>0</formula>
    </cfRule>
    <cfRule type="cellIs" dxfId="471" priority="2006" operator="lessThan">
      <formula>7</formula>
    </cfRule>
    <cfRule type="cellIs" dxfId="470" priority="2007" operator="between">
      <formula>7</formula>
      <formula>14.99</formula>
    </cfRule>
    <cfRule type="cellIs" dxfId="469" priority="2008" operator="greaterThan">
      <formula>15</formula>
    </cfRule>
  </conditionalFormatting>
  <conditionalFormatting sqref="AI73">
    <cfRule type="cellIs" dxfId="468" priority="1661" operator="equal">
      <formula>0</formula>
    </cfRule>
    <cfRule type="cellIs" dxfId="467" priority="1662" operator="lessThan">
      <formula>7</formula>
    </cfRule>
    <cfRule type="cellIs" dxfId="466" priority="1663" operator="between">
      <formula>7</formula>
      <formula>14.99</formula>
    </cfRule>
    <cfRule type="cellIs" dxfId="465" priority="1664" operator="greaterThan">
      <formula>15</formula>
    </cfRule>
  </conditionalFormatting>
  <conditionalFormatting sqref="AJ73">
    <cfRule type="cellIs" dxfId="464" priority="1649" operator="equal">
      <formula>0</formula>
    </cfRule>
    <cfRule type="cellIs" dxfId="463" priority="1650" operator="lessThan">
      <formula>7</formula>
    </cfRule>
    <cfRule type="cellIs" dxfId="462" priority="1651" operator="between">
      <formula>7</formula>
      <formula>14.99</formula>
    </cfRule>
    <cfRule type="cellIs" dxfId="461" priority="1652" operator="greaterThan">
      <formula>15</formula>
    </cfRule>
  </conditionalFormatting>
  <conditionalFormatting sqref="AD76:AE76 AH76:AJ76">
    <cfRule type="cellIs" dxfId="460" priority="1973" operator="equal">
      <formula>0</formula>
    </cfRule>
    <cfRule type="cellIs" dxfId="459" priority="1974" operator="lessThan">
      <formula>7</formula>
    </cfRule>
    <cfRule type="cellIs" dxfId="458" priority="1975" operator="between">
      <formula>7</formula>
      <formula>14.99</formula>
    </cfRule>
    <cfRule type="cellIs" dxfId="457" priority="1976" operator="greaterThan">
      <formula>15</formula>
    </cfRule>
  </conditionalFormatting>
  <conditionalFormatting sqref="AC76">
    <cfRule type="cellIs" dxfId="456" priority="1966" operator="equal">
      <formula>0</formula>
    </cfRule>
    <cfRule type="cellIs" dxfId="455" priority="1967" operator="lessThan">
      <formula>7</formula>
    </cfRule>
    <cfRule type="cellIs" dxfId="454" priority="1968" operator="between">
      <formula>7</formula>
      <formula>14.99</formula>
    </cfRule>
    <cfRule type="cellIs" dxfId="453" priority="1969" operator="greaterThan">
      <formula>15</formula>
    </cfRule>
  </conditionalFormatting>
  <conditionalFormatting sqref="AB76">
    <cfRule type="cellIs" dxfId="452" priority="1962" operator="equal">
      <formula>0</formula>
    </cfRule>
    <cfRule type="cellIs" dxfId="451" priority="1963" operator="lessThan">
      <formula>7</formula>
    </cfRule>
    <cfRule type="cellIs" dxfId="450" priority="1964" operator="between">
      <formula>7</formula>
      <formula>14.99</formula>
    </cfRule>
    <cfRule type="cellIs" dxfId="449" priority="1965" operator="greaterThan">
      <formula>15</formula>
    </cfRule>
  </conditionalFormatting>
  <conditionalFormatting sqref="AC75">
    <cfRule type="cellIs" dxfId="448" priority="1950" operator="equal">
      <formula>0</formula>
    </cfRule>
    <cfRule type="cellIs" dxfId="447" priority="1951" operator="lessThan">
      <formula>7</formula>
    </cfRule>
    <cfRule type="cellIs" dxfId="446" priority="1952" operator="between">
      <formula>7</formula>
      <formula>14.99</formula>
    </cfRule>
    <cfRule type="cellIs" dxfId="445" priority="1953" operator="greaterThan">
      <formula>15</formula>
    </cfRule>
  </conditionalFormatting>
  <conditionalFormatting sqref="AB75">
    <cfRule type="cellIs" dxfId="444" priority="1946" operator="equal">
      <formula>0</formula>
    </cfRule>
    <cfRule type="cellIs" dxfId="443" priority="1947" operator="lessThan">
      <formula>7</formula>
    </cfRule>
    <cfRule type="cellIs" dxfId="442" priority="1948" operator="between">
      <formula>7</formula>
      <formula>14.99</formula>
    </cfRule>
    <cfRule type="cellIs" dxfId="441" priority="1949" operator="greaterThan">
      <formula>15</formula>
    </cfRule>
  </conditionalFormatting>
  <conditionalFormatting sqref="AM69:AP69">
    <cfRule type="cellIs" dxfId="440" priority="1925" operator="equal">
      <formula>0</formula>
    </cfRule>
    <cfRule type="cellIs" dxfId="439" priority="1926" operator="lessThan">
      <formula>7</formula>
    </cfRule>
    <cfRule type="cellIs" dxfId="438" priority="1927" operator="between">
      <formula>7</formula>
      <formula>14.99</formula>
    </cfRule>
    <cfRule type="cellIs" dxfId="437" priority="1928" operator="greaterThan">
      <formula>15</formula>
    </cfRule>
  </conditionalFormatting>
  <conditionalFormatting sqref="AB69">
    <cfRule type="cellIs" dxfId="436" priority="1914" operator="equal">
      <formula>0</formula>
    </cfRule>
    <cfRule type="cellIs" dxfId="435" priority="1915" operator="lessThan">
      <formula>7</formula>
    </cfRule>
    <cfRule type="cellIs" dxfId="434" priority="1916" operator="between">
      <formula>7</formula>
      <formula>14.99</formula>
    </cfRule>
    <cfRule type="cellIs" dxfId="433" priority="1917" operator="greaterThan">
      <formula>15</formula>
    </cfRule>
  </conditionalFormatting>
  <conditionalFormatting sqref="AM74:AP74 AH74:AJ74">
    <cfRule type="cellIs" dxfId="432" priority="1909" operator="equal">
      <formula>0</formula>
    </cfRule>
    <cfRule type="cellIs" dxfId="431" priority="1910" operator="lessThan">
      <formula>7</formula>
    </cfRule>
    <cfRule type="cellIs" dxfId="430" priority="1911" operator="between">
      <formula>7</formula>
      <formula>14.99</formula>
    </cfRule>
    <cfRule type="cellIs" dxfId="429" priority="1912" operator="greaterThan">
      <formula>15</formula>
    </cfRule>
  </conditionalFormatting>
  <conditionalFormatting sqref="AM53:AO53 AD53:AF53 AH53:AJ53">
    <cfRule type="cellIs" dxfId="428" priority="1893" operator="equal">
      <formula>0</formula>
    </cfRule>
    <cfRule type="cellIs" dxfId="427" priority="1894" operator="lessThan">
      <formula>7</formula>
    </cfRule>
    <cfRule type="cellIs" dxfId="426" priority="1895" operator="between">
      <formula>7</formula>
      <formula>14.99</formula>
    </cfRule>
    <cfRule type="cellIs" dxfId="425" priority="1896" operator="greaterThan">
      <formula>15</formula>
    </cfRule>
  </conditionalFormatting>
  <conditionalFormatting sqref="AC53">
    <cfRule type="cellIs" dxfId="424" priority="1886" operator="equal">
      <formula>0</formula>
    </cfRule>
    <cfRule type="cellIs" dxfId="423" priority="1887" operator="lessThan">
      <formula>7</formula>
    </cfRule>
    <cfRule type="cellIs" dxfId="422" priority="1888" operator="between">
      <formula>7</formula>
      <formula>14.99</formula>
    </cfRule>
    <cfRule type="cellIs" dxfId="421" priority="1889" operator="greaterThan">
      <formula>15</formula>
    </cfRule>
  </conditionalFormatting>
  <conditionalFormatting sqref="AB53">
    <cfRule type="cellIs" dxfId="420" priority="1882" operator="equal">
      <formula>0</formula>
    </cfRule>
    <cfRule type="cellIs" dxfId="419" priority="1883" operator="lessThan">
      <formula>7</formula>
    </cfRule>
    <cfRule type="cellIs" dxfId="418" priority="1884" operator="between">
      <formula>7</formula>
      <formula>14.99</formula>
    </cfRule>
    <cfRule type="cellIs" dxfId="417" priority="1885" operator="greaterThan">
      <formula>15</formula>
    </cfRule>
  </conditionalFormatting>
  <conditionalFormatting sqref="AN73">
    <cfRule type="cellIs" dxfId="416" priority="1849" operator="equal">
      <formula>0</formula>
    </cfRule>
    <cfRule type="cellIs" dxfId="415" priority="1850" operator="lessThan">
      <formula>7</formula>
    </cfRule>
    <cfRule type="cellIs" dxfId="414" priority="1851" operator="between">
      <formula>7</formula>
      <formula>14.99</formula>
    </cfRule>
    <cfRule type="cellIs" dxfId="413" priority="1852" operator="greaterThan">
      <formula>15</formula>
    </cfRule>
  </conditionalFormatting>
  <conditionalFormatting sqref="AM70:AP70">
    <cfRule type="cellIs" dxfId="412" priority="1841" operator="equal">
      <formula>0</formula>
    </cfRule>
    <cfRule type="cellIs" dxfId="411" priority="1842" operator="lessThan">
      <formula>7</formula>
    </cfRule>
    <cfRule type="cellIs" dxfId="410" priority="1843" operator="between">
      <formula>7</formula>
      <formula>14.99</formula>
    </cfRule>
    <cfRule type="cellIs" dxfId="409" priority="1844" operator="greaterThan">
      <formula>15</formula>
    </cfRule>
  </conditionalFormatting>
  <conditionalFormatting sqref="AC70">
    <cfRule type="cellIs" dxfId="408" priority="1834" operator="equal">
      <formula>0</formula>
    </cfRule>
    <cfRule type="cellIs" dxfId="407" priority="1835" operator="lessThan">
      <formula>7</formula>
    </cfRule>
    <cfRule type="cellIs" dxfId="406" priority="1836" operator="between">
      <formula>7</formula>
      <formula>14.99</formula>
    </cfRule>
    <cfRule type="cellIs" dxfId="405" priority="1837" operator="greaterThan">
      <formula>15</formula>
    </cfRule>
  </conditionalFormatting>
  <conditionalFormatting sqref="AB70">
    <cfRule type="cellIs" dxfId="404" priority="1830" operator="equal">
      <formula>0</formula>
    </cfRule>
    <cfRule type="cellIs" dxfId="403" priority="1831" operator="lessThan">
      <formula>7</formula>
    </cfRule>
    <cfRule type="cellIs" dxfId="402" priority="1832" operator="between">
      <formula>7</formula>
      <formula>14.99</formula>
    </cfRule>
    <cfRule type="cellIs" dxfId="401" priority="1833" operator="greaterThan">
      <formula>15</formula>
    </cfRule>
  </conditionalFormatting>
  <conditionalFormatting sqref="AM68:AP68">
    <cfRule type="cellIs" dxfId="400" priority="1825" operator="equal">
      <formula>0</formula>
    </cfRule>
    <cfRule type="cellIs" dxfId="399" priority="1826" operator="lessThan">
      <formula>7</formula>
    </cfRule>
    <cfRule type="cellIs" dxfId="398" priority="1827" operator="between">
      <formula>7</formula>
      <formula>14.99</formula>
    </cfRule>
    <cfRule type="cellIs" dxfId="397" priority="1828" operator="greaterThan">
      <formula>15</formula>
    </cfRule>
  </conditionalFormatting>
  <conditionalFormatting sqref="AC68">
    <cfRule type="cellIs" dxfId="396" priority="1818" operator="equal">
      <formula>0</formula>
    </cfRule>
    <cfRule type="cellIs" dxfId="395" priority="1819" operator="lessThan">
      <formula>7</formula>
    </cfRule>
    <cfRule type="cellIs" dxfId="394" priority="1820" operator="between">
      <formula>7</formula>
      <formula>14.99</formula>
    </cfRule>
    <cfRule type="cellIs" dxfId="393" priority="1821" operator="greaterThan">
      <formula>15</formula>
    </cfRule>
  </conditionalFormatting>
  <conditionalFormatting sqref="AB68">
    <cfRule type="cellIs" dxfId="392" priority="1814" operator="equal">
      <formula>0</formula>
    </cfRule>
    <cfRule type="cellIs" dxfId="391" priority="1815" operator="lessThan">
      <formula>7</formula>
    </cfRule>
    <cfRule type="cellIs" dxfId="390" priority="1816" operator="between">
      <formula>7</formula>
      <formula>14.99</formula>
    </cfRule>
    <cfRule type="cellIs" dxfId="389" priority="1817" operator="greaterThan">
      <formula>15</formula>
    </cfRule>
  </conditionalFormatting>
  <conditionalFormatting sqref="AM72:AP72">
    <cfRule type="cellIs" dxfId="388" priority="1793" operator="equal">
      <formula>0</formula>
    </cfRule>
    <cfRule type="cellIs" dxfId="387" priority="1794" operator="lessThan">
      <formula>7</formula>
    </cfRule>
    <cfRule type="cellIs" dxfId="386" priority="1795" operator="between">
      <formula>7</formula>
      <formula>14.99</formula>
    </cfRule>
    <cfRule type="cellIs" dxfId="385" priority="1796" operator="greaterThan">
      <formula>15</formula>
    </cfRule>
  </conditionalFormatting>
  <conditionalFormatting sqref="AM71:AP71">
    <cfRule type="cellIs" dxfId="384" priority="1777" operator="equal">
      <formula>0</formula>
    </cfRule>
    <cfRule type="cellIs" dxfId="383" priority="1778" operator="lessThan">
      <formula>7</formula>
    </cfRule>
    <cfRule type="cellIs" dxfId="382" priority="1779" operator="between">
      <formula>7</formula>
      <formula>14.99</formula>
    </cfRule>
    <cfRule type="cellIs" dxfId="381" priority="1780" operator="greaterThan">
      <formula>15</formula>
    </cfRule>
  </conditionalFormatting>
  <conditionalFormatting sqref="U73">
    <cfRule type="cellIs" dxfId="380" priority="1761" operator="equal">
      <formula>0</formula>
    </cfRule>
    <cfRule type="cellIs" dxfId="379" priority="1762" operator="lessThan">
      <formula>7</formula>
    </cfRule>
    <cfRule type="cellIs" dxfId="378" priority="1763" operator="between">
      <formula>7</formula>
      <formula>14.99</formula>
    </cfRule>
    <cfRule type="cellIs" dxfId="377" priority="1764" operator="greaterThan">
      <formula>15</formula>
    </cfRule>
  </conditionalFormatting>
  <conditionalFormatting sqref="V73">
    <cfRule type="cellIs" dxfId="376" priority="1749" operator="equal">
      <formula>0</formula>
    </cfRule>
    <cfRule type="cellIs" dxfId="375" priority="1750" operator="lessThan">
      <formula>7</formula>
    </cfRule>
    <cfRule type="cellIs" dxfId="374" priority="1751" operator="between">
      <formula>7</formula>
      <formula>14.99</formula>
    </cfRule>
    <cfRule type="cellIs" dxfId="373" priority="1752" operator="greaterThan">
      <formula>15</formula>
    </cfRule>
  </conditionalFormatting>
  <conditionalFormatting sqref="W73">
    <cfRule type="cellIs" dxfId="372" priority="1741" operator="equal">
      <formula>0</formula>
    </cfRule>
    <cfRule type="cellIs" dxfId="371" priority="1742" operator="lessThan">
      <formula>7</formula>
    </cfRule>
    <cfRule type="cellIs" dxfId="370" priority="1743" operator="between">
      <formula>7</formula>
      <formula>14.99</formula>
    </cfRule>
    <cfRule type="cellIs" dxfId="369" priority="1744" operator="greaterThan">
      <formula>15</formula>
    </cfRule>
  </conditionalFormatting>
  <conditionalFormatting sqref="X73">
    <cfRule type="cellIs" dxfId="368" priority="1733" operator="equal">
      <formula>0</formula>
    </cfRule>
    <cfRule type="cellIs" dxfId="367" priority="1734" operator="lessThan">
      <formula>7</formula>
    </cfRule>
    <cfRule type="cellIs" dxfId="366" priority="1735" operator="between">
      <formula>7</formula>
      <formula>14.99</formula>
    </cfRule>
    <cfRule type="cellIs" dxfId="365" priority="1736" operator="greaterThan">
      <formula>15</formula>
    </cfRule>
  </conditionalFormatting>
  <conditionalFormatting sqref="Y73">
    <cfRule type="cellIs" dxfId="364" priority="1725" operator="equal">
      <formula>0</formula>
    </cfRule>
    <cfRule type="cellIs" dxfId="363" priority="1726" operator="lessThan">
      <formula>7</formula>
    </cfRule>
    <cfRule type="cellIs" dxfId="362" priority="1727" operator="between">
      <formula>7</formula>
      <formula>14.99</formula>
    </cfRule>
    <cfRule type="cellIs" dxfId="361" priority="1728" operator="greaterThan">
      <formula>15</formula>
    </cfRule>
  </conditionalFormatting>
  <conditionalFormatting sqref="AB73">
    <cfRule type="cellIs" dxfId="360" priority="1717" operator="equal">
      <formula>0</formula>
    </cfRule>
    <cfRule type="cellIs" dxfId="359" priority="1718" operator="lessThan">
      <formula>7</formula>
    </cfRule>
    <cfRule type="cellIs" dxfId="358" priority="1719" operator="between">
      <formula>7</formula>
      <formula>14.99</formula>
    </cfRule>
    <cfRule type="cellIs" dxfId="357" priority="1720" operator="greaterThan">
      <formula>15</formula>
    </cfRule>
  </conditionalFormatting>
  <conditionalFormatting sqref="AC73">
    <cfRule type="cellIs" dxfId="356" priority="1709" operator="equal">
      <formula>0</formula>
    </cfRule>
    <cfRule type="cellIs" dxfId="355" priority="1710" operator="lessThan">
      <formula>7</formula>
    </cfRule>
    <cfRule type="cellIs" dxfId="354" priority="1711" operator="between">
      <formula>7</formula>
      <formula>14.99</formula>
    </cfRule>
    <cfRule type="cellIs" dxfId="353" priority="1712" operator="greaterThan">
      <formula>15</formula>
    </cfRule>
  </conditionalFormatting>
  <conditionalFormatting sqref="AD73">
    <cfRule type="cellIs" dxfId="352" priority="1701" operator="equal">
      <formula>0</formula>
    </cfRule>
    <cfRule type="cellIs" dxfId="351" priority="1702" operator="lessThan">
      <formula>7</formula>
    </cfRule>
    <cfRule type="cellIs" dxfId="350" priority="1703" operator="between">
      <formula>7</formula>
      <formula>14.99</formula>
    </cfRule>
    <cfRule type="cellIs" dxfId="349" priority="1704" operator="greaterThan">
      <formula>15</formula>
    </cfRule>
  </conditionalFormatting>
  <conditionalFormatting sqref="AE73">
    <cfRule type="cellIs" dxfId="348" priority="1693" operator="equal">
      <formula>0</formula>
    </cfRule>
    <cfRule type="cellIs" dxfId="347" priority="1694" operator="lessThan">
      <formula>7</formula>
    </cfRule>
    <cfRule type="cellIs" dxfId="346" priority="1695" operator="between">
      <formula>7</formula>
      <formula>14.99</formula>
    </cfRule>
    <cfRule type="cellIs" dxfId="345" priority="1696" operator="greaterThan">
      <formula>15</formula>
    </cfRule>
  </conditionalFormatting>
  <conditionalFormatting sqref="AF73">
    <cfRule type="cellIs" dxfId="344" priority="1685" operator="equal">
      <formula>0</formula>
    </cfRule>
    <cfRule type="cellIs" dxfId="343" priority="1686" operator="lessThan">
      <formula>7</formula>
    </cfRule>
    <cfRule type="cellIs" dxfId="342" priority="1687" operator="between">
      <formula>7</formula>
      <formula>14.99</formula>
    </cfRule>
    <cfRule type="cellIs" dxfId="341" priority="1688" operator="greaterThan">
      <formula>15</formula>
    </cfRule>
  </conditionalFormatting>
  <conditionalFormatting sqref="AG73">
    <cfRule type="cellIs" dxfId="340" priority="1677" operator="equal">
      <formula>0</formula>
    </cfRule>
    <cfRule type="cellIs" dxfId="339" priority="1678" operator="lessThan">
      <formula>7</formula>
    </cfRule>
    <cfRule type="cellIs" dxfId="338" priority="1679" operator="between">
      <formula>7</formula>
      <formula>14.99</formula>
    </cfRule>
    <cfRule type="cellIs" dxfId="337" priority="1680" operator="greaterThan">
      <formula>15</formula>
    </cfRule>
  </conditionalFormatting>
  <conditionalFormatting sqref="AH73">
    <cfRule type="cellIs" dxfId="336" priority="1669" operator="equal">
      <formula>0</formula>
    </cfRule>
    <cfRule type="cellIs" dxfId="335" priority="1670" operator="lessThan">
      <formula>7</formula>
    </cfRule>
    <cfRule type="cellIs" dxfId="334" priority="1671" operator="between">
      <formula>7</formula>
      <formula>14.99</formula>
    </cfRule>
    <cfRule type="cellIs" dxfId="333" priority="1672" operator="greaterThan">
      <formula>15</formula>
    </cfRule>
  </conditionalFormatting>
  <conditionalFormatting sqref="AL73">
    <cfRule type="cellIs" dxfId="332" priority="1633" operator="equal">
      <formula>0</formula>
    </cfRule>
    <cfRule type="cellIs" dxfId="331" priority="1634" operator="lessThan">
      <formula>7</formula>
    </cfRule>
    <cfRule type="cellIs" dxfId="330" priority="1635" operator="between">
      <formula>7</formula>
      <formula>14.99</formula>
    </cfRule>
    <cfRule type="cellIs" dxfId="329" priority="1636" operator="greaterThan">
      <formula>15</formula>
    </cfRule>
  </conditionalFormatting>
  <conditionalFormatting sqref="AM73">
    <cfRule type="cellIs" dxfId="328" priority="1625" operator="equal">
      <formula>0</formula>
    </cfRule>
    <cfRule type="cellIs" dxfId="327" priority="1626" operator="lessThan">
      <formula>7</formula>
    </cfRule>
    <cfRule type="cellIs" dxfId="326" priority="1627" operator="between">
      <formula>7</formula>
      <formula>14.99</formula>
    </cfRule>
    <cfRule type="cellIs" dxfId="325" priority="1628" operator="greaterThan">
      <formula>15</formula>
    </cfRule>
  </conditionalFormatting>
  <conditionalFormatting sqref="AO73">
    <cfRule type="cellIs" dxfId="324" priority="1613" operator="equal">
      <formula>0</formula>
    </cfRule>
    <cfRule type="cellIs" dxfId="323" priority="1614" operator="lessThan">
      <formula>7</formula>
    </cfRule>
    <cfRule type="cellIs" dxfId="322" priority="1615" operator="between">
      <formula>7</formula>
      <formula>14.99</formula>
    </cfRule>
    <cfRule type="cellIs" dxfId="321" priority="1616" operator="greaterThan">
      <formula>15</formula>
    </cfRule>
  </conditionalFormatting>
  <conditionalFormatting sqref="AP73">
    <cfRule type="cellIs" dxfId="320" priority="1605" operator="equal">
      <formula>0</formula>
    </cfRule>
    <cfRule type="cellIs" dxfId="319" priority="1606" operator="lessThan">
      <formula>7</formula>
    </cfRule>
    <cfRule type="cellIs" dxfId="318" priority="1607" operator="between">
      <formula>7</formula>
      <formula>14.99</formula>
    </cfRule>
    <cfRule type="cellIs" dxfId="317" priority="1608" operator="greaterThan">
      <formula>15</formula>
    </cfRule>
  </conditionalFormatting>
  <conditionalFormatting sqref="AL71">
    <cfRule type="cellIs" dxfId="316" priority="1589" operator="equal">
      <formula>0</formula>
    </cfRule>
    <cfRule type="cellIs" dxfId="315" priority="1590" operator="lessThan">
      <formula>7</formula>
    </cfRule>
    <cfRule type="cellIs" dxfId="314" priority="1591" operator="between">
      <formula>7</formula>
      <formula>14.99</formula>
    </cfRule>
    <cfRule type="cellIs" dxfId="313" priority="1592" operator="greaterThan">
      <formula>15</formula>
    </cfRule>
  </conditionalFormatting>
  <conditionalFormatting sqref="AL72">
    <cfRule type="cellIs" dxfId="312" priority="1573" operator="equal">
      <formula>0</formula>
    </cfRule>
    <cfRule type="cellIs" dxfId="311" priority="1574" operator="lessThan">
      <formula>7</formula>
    </cfRule>
    <cfRule type="cellIs" dxfId="310" priority="1575" operator="between">
      <formula>7</formula>
      <formula>14.99</formula>
    </cfRule>
    <cfRule type="cellIs" dxfId="309" priority="1576" operator="greaterThan">
      <formula>15</formula>
    </cfRule>
  </conditionalFormatting>
  <conditionalFormatting sqref="AE54">
    <cfRule type="cellIs" dxfId="308" priority="957" operator="equal">
      <formula>0</formula>
    </cfRule>
    <cfRule type="cellIs" dxfId="307" priority="958" operator="lessThan">
      <formula>7</formula>
    </cfRule>
    <cfRule type="cellIs" dxfId="306" priority="959" operator="between">
      <formula>7</formula>
      <formula>14.99</formula>
    </cfRule>
    <cfRule type="cellIs" dxfId="305" priority="960" operator="greaterThan">
      <formula>15</formula>
    </cfRule>
  </conditionalFormatting>
  <conditionalFormatting sqref="AB63">
    <cfRule type="cellIs" dxfId="304" priority="873" operator="equal">
      <formula>0</formula>
    </cfRule>
    <cfRule type="cellIs" dxfId="303" priority="874" operator="lessThan">
      <formula>7</formula>
    </cfRule>
    <cfRule type="cellIs" dxfId="302" priority="875" operator="between">
      <formula>7</formula>
      <formula>14.99</formula>
    </cfRule>
    <cfRule type="cellIs" dxfId="301" priority="876" operator="greaterThan">
      <formula>15</formula>
    </cfRule>
  </conditionalFormatting>
  <conditionalFormatting sqref="AL63">
    <cfRule type="cellIs" dxfId="300" priority="793" operator="equal">
      <formula>0</formula>
    </cfRule>
    <cfRule type="cellIs" dxfId="299" priority="794" operator="lessThan">
      <formula>7</formula>
    </cfRule>
    <cfRule type="cellIs" dxfId="298" priority="795" operator="between">
      <formula>7</formula>
      <formula>14.99</formula>
    </cfRule>
    <cfRule type="cellIs" dxfId="297" priority="796" operator="greaterThan">
      <formula>15</formula>
    </cfRule>
  </conditionalFormatting>
  <conditionalFormatting sqref="AK74">
    <cfRule type="cellIs" dxfId="296" priority="373" operator="equal">
      <formula>0</formula>
    </cfRule>
    <cfRule type="cellIs" dxfId="295" priority="374" operator="lessThan">
      <formula>7</formula>
    </cfRule>
    <cfRule type="cellIs" dxfId="294" priority="375" operator="between">
      <formula>7</formula>
      <formula>14.99</formula>
    </cfRule>
    <cfRule type="cellIs" dxfId="293" priority="376" operator="greaterThan">
      <formula>15</formula>
    </cfRule>
  </conditionalFormatting>
  <conditionalFormatting sqref="AP78">
    <cfRule type="cellIs" dxfId="292" priority="257" operator="equal">
      <formula>0</formula>
    </cfRule>
    <cfRule type="cellIs" dxfId="291" priority="258" operator="greaterThan">
      <formula>39</formula>
    </cfRule>
    <cfRule type="cellIs" dxfId="290" priority="259" operator="between">
      <formula>21</formula>
      <formula>40</formula>
    </cfRule>
    <cfRule type="cellIs" dxfId="289" priority="260" operator="lessThan">
      <formula>21</formula>
    </cfRule>
  </conditionalFormatting>
  <conditionalFormatting sqref="AS28">
    <cfRule type="cellIs" dxfId="288" priority="245" operator="equal">
      <formula>0</formula>
    </cfRule>
    <cfRule type="cellIs" dxfId="287" priority="250" operator="greaterThan">
      <formula>39</formula>
    </cfRule>
    <cfRule type="cellIs" dxfId="286" priority="251" operator="between">
      <formula>21</formula>
      <formula>40</formula>
    </cfRule>
    <cfRule type="cellIs" dxfId="285" priority="252" operator="lessThan">
      <formula>21</formula>
    </cfRule>
  </conditionalFormatting>
  <conditionalFormatting sqref="F28:AJ28 AL28:AP28">
    <cfRule type="cellIs" dxfId="284" priority="246" operator="equal">
      <formula>0</formula>
    </cfRule>
    <cfRule type="cellIs" dxfId="283" priority="247" operator="lessThan">
      <formula>21</formula>
    </cfRule>
    <cfRule type="cellIs" dxfId="282" priority="248" operator="between">
      <formula>21</formula>
      <formula>40</formula>
    </cfRule>
    <cfRule type="cellIs" dxfId="281" priority="249" operator="greaterThan">
      <formula>39</formula>
    </cfRule>
  </conditionalFormatting>
  <conditionalFormatting sqref="AK28">
    <cfRule type="cellIs" dxfId="280" priority="241" operator="equal">
      <formula>0</formula>
    </cfRule>
    <cfRule type="cellIs" dxfId="279" priority="242" operator="lessThan">
      <formula>7</formula>
    </cfRule>
    <cfRule type="cellIs" dxfId="278" priority="243" operator="between">
      <formula>7</formula>
      <formula>14.99</formula>
    </cfRule>
    <cfRule type="cellIs" dxfId="277" priority="244" operator="greaterThan">
      <formula>15</formula>
    </cfRule>
  </conditionalFormatting>
  <conditionalFormatting sqref="AS48">
    <cfRule type="cellIs" dxfId="276" priority="233" operator="equal">
      <formula>0</formula>
    </cfRule>
    <cfRule type="cellIs" dxfId="275" priority="238" operator="greaterThan">
      <formula>39</formula>
    </cfRule>
    <cfRule type="cellIs" dxfId="274" priority="239" operator="between">
      <formula>21</formula>
      <formula>40</formula>
    </cfRule>
    <cfRule type="cellIs" dxfId="273" priority="240" operator="lessThan">
      <formula>21</formula>
    </cfRule>
  </conditionalFormatting>
  <conditionalFormatting sqref="F48:AJ48 AL48:AP48">
    <cfRule type="cellIs" dxfId="272" priority="234" operator="equal">
      <formula>0</formula>
    </cfRule>
    <cfRule type="cellIs" dxfId="271" priority="235" operator="lessThan">
      <formula>21</formula>
    </cfRule>
    <cfRule type="cellIs" dxfId="270" priority="236" operator="between">
      <formula>21</formula>
      <formula>40</formula>
    </cfRule>
    <cfRule type="cellIs" dxfId="269" priority="237" operator="greaterThan">
      <formula>39</formula>
    </cfRule>
  </conditionalFormatting>
  <conditionalFormatting sqref="AK48">
    <cfRule type="cellIs" dxfId="268" priority="229" operator="equal">
      <formula>0</formula>
    </cfRule>
    <cfRule type="cellIs" dxfId="267" priority="230" operator="lessThan">
      <formula>7</formula>
    </cfRule>
    <cfRule type="cellIs" dxfId="266" priority="231" operator="between">
      <formula>7</formula>
      <formula>14.99</formula>
    </cfRule>
    <cfRule type="cellIs" dxfId="265" priority="232" operator="greaterThan">
      <formula>15</formula>
    </cfRule>
  </conditionalFormatting>
  <conditionalFormatting sqref="AS52">
    <cfRule type="cellIs" dxfId="264" priority="225" operator="equal">
      <formula>0</formula>
    </cfRule>
    <cfRule type="cellIs" dxfId="263" priority="226" operator="greaterThan">
      <formula>39</formula>
    </cfRule>
    <cfRule type="cellIs" dxfId="262" priority="227" operator="between">
      <formula>21</formula>
      <formula>40</formula>
    </cfRule>
    <cfRule type="cellIs" dxfId="261" priority="228" operator="lessThan">
      <formula>21</formula>
    </cfRule>
  </conditionalFormatting>
  <conditionalFormatting sqref="T52:X52 Z52:AA52">
    <cfRule type="cellIs" dxfId="260" priority="221" operator="equal">
      <formula>0</formula>
    </cfRule>
    <cfRule type="cellIs" dxfId="259" priority="222" operator="lessThan">
      <formula>7</formula>
    </cfRule>
    <cfRule type="cellIs" dxfId="258" priority="223" operator="between">
      <formula>7</formula>
      <formula>14.99</formula>
    </cfRule>
    <cfRule type="cellIs" dxfId="257" priority="224" operator="greaterThan">
      <formula>15</formula>
    </cfRule>
  </conditionalFormatting>
  <conditionalFormatting sqref="F52:R52">
    <cfRule type="cellIs" dxfId="256" priority="217" operator="equal">
      <formula>0</formula>
    </cfRule>
    <cfRule type="cellIs" dxfId="255" priority="218" operator="lessThan">
      <formula>7</formula>
    </cfRule>
    <cfRule type="cellIs" dxfId="254" priority="219" operator="between">
      <formula>7</formula>
      <formula>14.99</formula>
    </cfRule>
    <cfRule type="cellIs" dxfId="253" priority="220" operator="greaterThan">
      <formula>15</formula>
    </cfRule>
  </conditionalFormatting>
  <conditionalFormatting sqref="AP52">
    <cfRule type="cellIs" dxfId="252" priority="193" operator="equal">
      <formula>0</formula>
    </cfRule>
    <cfRule type="cellIs" dxfId="251" priority="194" operator="lessThan">
      <formula>7</formula>
    </cfRule>
    <cfRule type="cellIs" dxfId="250" priority="195" operator="between">
      <formula>7</formula>
      <formula>14.99</formula>
    </cfRule>
    <cfRule type="cellIs" dxfId="249" priority="196" operator="greaterThan">
      <formula>15</formula>
    </cfRule>
  </conditionalFormatting>
  <conditionalFormatting sqref="AP52">
    <cfRule type="cellIs" dxfId="248" priority="197" operator="equal">
      <formula>0</formula>
    </cfRule>
    <cfRule type="cellIs" dxfId="247" priority="198" operator="lessThan">
      <formula>7</formula>
    </cfRule>
    <cfRule type="cellIs" dxfId="246" priority="199" operator="between">
      <formula>7</formula>
      <formula>14.99</formula>
    </cfRule>
    <cfRule type="cellIs" dxfId="245" priority="200" operator="greaterThan">
      <formula>15</formula>
    </cfRule>
  </conditionalFormatting>
  <conditionalFormatting sqref="AL52">
    <cfRule type="cellIs" dxfId="244" priority="189" operator="equal">
      <formula>0</formula>
    </cfRule>
    <cfRule type="cellIs" dxfId="243" priority="190" operator="lessThan">
      <formula>7</formula>
    </cfRule>
    <cfRule type="cellIs" dxfId="242" priority="191" operator="between">
      <formula>7</formula>
      <formula>14.99</formula>
    </cfRule>
    <cfRule type="cellIs" dxfId="241" priority="192" operator="greaterThan">
      <formula>15</formula>
    </cfRule>
  </conditionalFormatting>
  <conditionalFormatting sqref="AL52">
    <cfRule type="cellIs" dxfId="240" priority="185" operator="equal">
      <formula>0</formula>
    </cfRule>
    <cfRule type="cellIs" dxfId="239" priority="186" operator="lessThan">
      <formula>7</formula>
    </cfRule>
    <cfRule type="cellIs" dxfId="238" priority="187" operator="between">
      <formula>7</formula>
      <formula>14.99</formula>
    </cfRule>
    <cfRule type="cellIs" dxfId="237" priority="188" operator="greaterThan">
      <formula>15</formula>
    </cfRule>
  </conditionalFormatting>
  <conditionalFormatting sqref="AG52">
    <cfRule type="cellIs" dxfId="236" priority="181" operator="equal">
      <formula>0</formula>
    </cfRule>
    <cfRule type="cellIs" dxfId="235" priority="182" operator="lessThan">
      <formula>7</formula>
    </cfRule>
    <cfRule type="cellIs" dxfId="234" priority="183" operator="between">
      <formula>7</formula>
      <formula>14.99</formula>
    </cfRule>
    <cfRule type="cellIs" dxfId="233" priority="184" operator="greaterThan">
      <formula>15</formula>
    </cfRule>
  </conditionalFormatting>
  <conditionalFormatting sqref="AG52">
    <cfRule type="cellIs" dxfId="232" priority="177" operator="equal">
      <formula>0</formula>
    </cfRule>
    <cfRule type="cellIs" dxfId="231" priority="178" operator="lessThan">
      <formula>7</formula>
    </cfRule>
    <cfRule type="cellIs" dxfId="230" priority="179" operator="between">
      <formula>7</formula>
      <formula>14.99</formula>
    </cfRule>
    <cfRule type="cellIs" dxfId="229" priority="180" operator="greaterThan">
      <formula>15</formula>
    </cfRule>
  </conditionalFormatting>
  <conditionalFormatting sqref="Y52">
    <cfRule type="cellIs" dxfId="228" priority="173" operator="equal">
      <formula>0</formula>
    </cfRule>
    <cfRule type="cellIs" dxfId="227" priority="174" operator="lessThan">
      <formula>7</formula>
    </cfRule>
    <cfRule type="cellIs" dxfId="226" priority="175" operator="between">
      <formula>7</formula>
      <formula>14.99</formula>
    </cfRule>
    <cfRule type="cellIs" dxfId="225" priority="176" operator="greaterThan">
      <formula>15</formula>
    </cfRule>
  </conditionalFormatting>
  <conditionalFormatting sqref="Y52">
    <cfRule type="cellIs" dxfId="224" priority="169" operator="equal">
      <formula>0</formula>
    </cfRule>
    <cfRule type="cellIs" dxfId="223" priority="170" operator="lessThan">
      <formula>7</formula>
    </cfRule>
    <cfRule type="cellIs" dxfId="222" priority="171" operator="between">
      <formula>7</formula>
      <formula>14.99</formula>
    </cfRule>
    <cfRule type="cellIs" dxfId="221" priority="172" operator="greaterThan">
      <formula>15</formula>
    </cfRule>
  </conditionalFormatting>
  <conditionalFormatting sqref="AK52">
    <cfRule type="cellIs" dxfId="220" priority="165" operator="equal">
      <formula>0</formula>
    </cfRule>
    <cfRule type="cellIs" dxfId="219" priority="166" operator="lessThan">
      <formula>7</formula>
    </cfRule>
    <cfRule type="cellIs" dxfId="218" priority="167" operator="between">
      <formula>7</formula>
      <formula>14.99</formula>
    </cfRule>
    <cfRule type="cellIs" dxfId="217" priority="168" operator="greaterThan">
      <formula>15</formula>
    </cfRule>
  </conditionalFormatting>
  <conditionalFormatting sqref="AK52">
    <cfRule type="cellIs" dxfId="216" priority="161" operator="equal">
      <formula>0</formula>
    </cfRule>
    <cfRule type="cellIs" dxfId="215" priority="162" operator="lessThan">
      <formula>7</formula>
    </cfRule>
    <cfRule type="cellIs" dxfId="214" priority="163" operator="between">
      <formula>7</formula>
      <formula>14.99</formula>
    </cfRule>
    <cfRule type="cellIs" dxfId="213" priority="164" operator="greaterThan">
      <formula>15</formula>
    </cfRule>
  </conditionalFormatting>
  <conditionalFormatting sqref="S52">
    <cfRule type="cellIs" dxfId="212" priority="213" operator="equal">
      <formula>0</formula>
    </cfRule>
    <cfRule type="cellIs" dxfId="211" priority="214" operator="lessThan">
      <formula>7</formula>
    </cfRule>
    <cfRule type="cellIs" dxfId="210" priority="215" operator="between">
      <formula>7</formula>
      <formula>14.99</formula>
    </cfRule>
    <cfRule type="cellIs" dxfId="209" priority="216" operator="greaterThan">
      <formula>15</formula>
    </cfRule>
  </conditionalFormatting>
  <conditionalFormatting sqref="AM52:AO52 AD52:AF52 AH52:AJ52">
    <cfRule type="cellIs" dxfId="208" priority="209" operator="equal">
      <formula>0</formula>
    </cfRule>
    <cfRule type="cellIs" dxfId="207" priority="210" operator="lessThan">
      <formula>7</formula>
    </cfRule>
    <cfRule type="cellIs" dxfId="206" priority="211" operator="between">
      <formula>7</formula>
      <formula>14.99</formula>
    </cfRule>
    <cfRule type="cellIs" dxfId="205" priority="212" operator="greaterThan">
      <formula>15</formula>
    </cfRule>
  </conditionalFormatting>
  <conditionalFormatting sqref="AC52">
    <cfRule type="cellIs" dxfId="204" priority="205" operator="equal">
      <formula>0</formula>
    </cfRule>
    <cfRule type="cellIs" dxfId="203" priority="206" operator="lessThan">
      <formula>7</formula>
    </cfRule>
    <cfRule type="cellIs" dxfId="202" priority="207" operator="between">
      <formula>7</formula>
      <formula>14.99</formula>
    </cfRule>
    <cfRule type="cellIs" dxfId="201" priority="208" operator="greaterThan">
      <formula>15</formula>
    </cfRule>
  </conditionalFormatting>
  <conditionalFormatting sqref="AB52">
    <cfRule type="cellIs" dxfId="200" priority="201" operator="equal">
      <formula>0</formula>
    </cfRule>
    <cfRule type="cellIs" dxfId="199" priority="202" operator="lessThan">
      <formula>7</formula>
    </cfRule>
    <cfRule type="cellIs" dxfId="198" priority="203" operator="between">
      <formula>7</formula>
      <formula>14.99</formula>
    </cfRule>
    <cfRule type="cellIs" dxfId="197" priority="204" operator="greaterThan">
      <formula>15</formula>
    </cfRule>
  </conditionalFormatting>
  <conditionalFormatting sqref="AS47">
    <cfRule type="cellIs" dxfId="196" priority="153" operator="equal">
      <formula>0</formula>
    </cfRule>
    <cfRule type="cellIs" dxfId="195" priority="158" operator="greaterThan">
      <formula>39</formula>
    </cfRule>
    <cfRule type="cellIs" dxfId="194" priority="159" operator="between">
      <formula>21</formula>
      <formula>40</formula>
    </cfRule>
    <cfRule type="cellIs" dxfId="193" priority="160" operator="lessThan">
      <formula>21</formula>
    </cfRule>
  </conditionalFormatting>
  <conditionalFormatting sqref="F47:AJ47 AL47:AP47">
    <cfRule type="cellIs" dxfId="192" priority="154" operator="equal">
      <formula>0</formula>
    </cfRule>
    <cfRule type="cellIs" dxfId="191" priority="155" operator="lessThan">
      <formula>21</formula>
    </cfRule>
    <cfRule type="cellIs" dxfId="190" priority="156" operator="between">
      <formula>21</formula>
      <formula>40</formula>
    </cfRule>
    <cfRule type="cellIs" dxfId="189" priority="157" operator="greaterThan">
      <formula>39</formula>
    </cfRule>
  </conditionalFormatting>
  <conditionalFormatting sqref="AK47">
    <cfRule type="cellIs" dxfId="188" priority="149" operator="equal">
      <formula>0</formula>
    </cfRule>
    <cfRule type="cellIs" dxfId="187" priority="150" operator="lessThan">
      <formula>7</formula>
    </cfRule>
    <cfRule type="cellIs" dxfId="186" priority="151" operator="between">
      <formula>7</formula>
      <formula>14.99</formula>
    </cfRule>
    <cfRule type="cellIs" dxfId="185" priority="152" operator="greaterThan">
      <formula>15</formula>
    </cfRule>
  </conditionalFormatting>
  <conditionalFormatting sqref="AS62">
    <cfRule type="cellIs" dxfId="184" priority="145" operator="equal">
      <formula>0</formula>
    </cfRule>
    <cfRule type="cellIs" dxfId="183" priority="146" operator="greaterThan">
      <formula>39</formula>
    </cfRule>
    <cfRule type="cellIs" dxfId="182" priority="147" operator="between">
      <formula>21</formula>
      <formula>40</formula>
    </cfRule>
    <cfRule type="cellIs" dxfId="181" priority="148" operator="lessThan">
      <formula>21</formula>
    </cfRule>
  </conditionalFormatting>
  <conditionalFormatting sqref="T62:U62 Z62:AA62">
    <cfRule type="cellIs" dxfId="180" priority="141" operator="equal">
      <formula>0</formula>
    </cfRule>
    <cfRule type="cellIs" dxfId="179" priority="142" operator="lessThan">
      <formula>7</formula>
    </cfRule>
    <cfRule type="cellIs" dxfId="178" priority="143" operator="between">
      <formula>7</formula>
      <formula>14.99</formula>
    </cfRule>
    <cfRule type="cellIs" dxfId="177" priority="144" operator="greaterThan">
      <formula>15</formula>
    </cfRule>
  </conditionalFormatting>
  <conditionalFormatting sqref="F62:R62">
    <cfRule type="cellIs" dxfId="176" priority="137" operator="equal">
      <formula>0</formula>
    </cfRule>
    <cfRule type="cellIs" dxfId="175" priority="138" operator="lessThan">
      <formula>7</formula>
    </cfRule>
    <cfRule type="cellIs" dxfId="174" priority="139" operator="between">
      <formula>7</formula>
      <formula>14.99</formula>
    </cfRule>
    <cfRule type="cellIs" dxfId="173" priority="140" operator="greaterThan">
      <formula>15</formula>
    </cfRule>
  </conditionalFormatting>
  <conditionalFormatting sqref="AC62">
    <cfRule type="cellIs" dxfId="172" priority="101" operator="equal">
      <formula>0</formula>
    </cfRule>
    <cfRule type="cellIs" dxfId="171" priority="102" operator="lessThan">
      <formula>7</formula>
    </cfRule>
    <cfRule type="cellIs" dxfId="170" priority="103" operator="between">
      <formula>7</formula>
      <formula>14.99</formula>
    </cfRule>
    <cfRule type="cellIs" dxfId="169" priority="104" operator="greaterThan">
      <formula>15</formula>
    </cfRule>
  </conditionalFormatting>
  <conditionalFormatting sqref="AE62">
    <cfRule type="cellIs" dxfId="168" priority="85" operator="equal">
      <formula>0</formula>
    </cfRule>
    <cfRule type="cellIs" dxfId="167" priority="86" operator="lessThan">
      <formula>7</formula>
    </cfRule>
    <cfRule type="cellIs" dxfId="166" priority="87" operator="between">
      <formula>7</formula>
      <formula>14.99</formula>
    </cfRule>
    <cfRule type="cellIs" dxfId="165" priority="88" operator="greaterThan">
      <formula>15</formula>
    </cfRule>
  </conditionalFormatting>
  <conditionalFormatting sqref="AE62">
    <cfRule type="cellIs" dxfId="164" priority="81" operator="equal">
      <formula>0</formula>
    </cfRule>
    <cfRule type="cellIs" dxfId="163" priority="82" operator="lessThan">
      <formula>7</formula>
    </cfRule>
    <cfRule type="cellIs" dxfId="162" priority="83" operator="between">
      <formula>7</formula>
      <formula>14.99</formula>
    </cfRule>
    <cfRule type="cellIs" dxfId="161" priority="84" operator="greaterThan">
      <formula>15</formula>
    </cfRule>
  </conditionalFormatting>
  <conditionalFormatting sqref="AG62">
    <cfRule type="cellIs" dxfId="160" priority="65" operator="equal">
      <formula>0</formula>
    </cfRule>
    <cfRule type="cellIs" dxfId="159" priority="66" operator="lessThan">
      <formula>7</formula>
    </cfRule>
    <cfRule type="cellIs" dxfId="158" priority="67" operator="between">
      <formula>7</formula>
      <formula>14.99</formula>
    </cfRule>
    <cfRule type="cellIs" dxfId="157" priority="68" operator="greaterThan">
      <formula>15</formula>
    </cfRule>
  </conditionalFormatting>
  <conditionalFormatting sqref="AC62">
    <cfRule type="cellIs" dxfId="156" priority="97" operator="equal">
      <formula>0</formula>
    </cfRule>
    <cfRule type="cellIs" dxfId="155" priority="98" operator="lessThan">
      <formula>7</formula>
    </cfRule>
    <cfRule type="cellIs" dxfId="154" priority="99" operator="between">
      <formula>7</formula>
      <formula>14.99</formula>
    </cfRule>
    <cfRule type="cellIs" dxfId="153" priority="100" operator="greaterThan">
      <formula>15</formula>
    </cfRule>
  </conditionalFormatting>
  <conditionalFormatting sqref="V62">
    <cfRule type="cellIs" dxfId="152" priority="125" operator="equal">
      <formula>0</formula>
    </cfRule>
    <cfRule type="cellIs" dxfId="151" priority="126" operator="lessThan">
      <formula>7</formula>
    </cfRule>
    <cfRule type="cellIs" dxfId="150" priority="127" operator="between">
      <formula>7</formula>
      <formula>14.99</formula>
    </cfRule>
    <cfRule type="cellIs" dxfId="149" priority="128" operator="greaterThan">
      <formula>15</formula>
    </cfRule>
  </conditionalFormatting>
  <conditionalFormatting sqref="V62">
    <cfRule type="cellIs" dxfId="148" priority="121" operator="equal">
      <formula>0</formula>
    </cfRule>
    <cfRule type="cellIs" dxfId="147" priority="122" operator="lessThan">
      <formula>7</formula>
    </cfRule>
    <cfRule type="cellIs" dxfId="146" priority="123" operator="between">
      <formula>7</formula>
      <formula>14.99</formula>
    </cfRule>
    <cfRule type="cellIs" dxfId="145" priority="124" operator="greaterThan">
      <formula>15</formula>
    </cfRule>
  </conditionalFormatting>
  <conditionalFormatting sqref="Y62">
    <cfRule type="cellIs" dxfId="144" priority="117" operator="equal">
      <formula>0</formula>
    </cfRule>
    <cfRule type="cellIs" dxfId="143" priority="118" operator="lessThan">
      <formula>7</formula>
    </cfRule>
    <cfRule type="cellIs" dxfId="142" priority="119" operator="between">
      <formula>7</formula>
      <formula>14.99</formula>
    </cfRule>
    <cfRule type="cellIs" dxfId="141" priority="120" operator="greaterThan">
      <formula>15</formula>
    </cfRule>
  </conditionalFormatting>
  <conditionalFormatting sqref="Y62">
    <cfRule type="cellIs" dxfId="140" priority="113" operator="equal">
      <formula>0</formula>
    </cfRule>
    <cfRule type="cellIs" dxfId="139" priority="114" operator="lessThan">
      <formula>7</formula>
    </cfRule>
    <cfRule type="cellIs" dxfId="138" priority="115" operator="between">
      <formula>7</formula>
      <formula>14.99</formula>
    </cfRule>
    <cfRule type="cellIs" dxfId="137" priority="116" operator="greaterThan">
      <formula>15</formula>
    </cfRule>
  </conditionalFormatting>
  <conditionalFormatting sqref="AB62">
    <cfRule type="cellIs" dxfId="136" priority="105" operator="equal">
      <formula>0</formula>
    </cfRule>
    <cfRule type="cellIs" dxfId="135" priority="106" operator="lessThan">
      <formula>7</formula>
    </cfRule>
    <cfRule type="cellIs" dxfId="134" priority="107" operator="between">
      <formula>7</formula>
      <formula>14.99</formula>
    </cfRule>
    <cfRule type="cellIs" dxfId="133" priority="108" operator="greaterThan">
      <formula>15</formula>
    </cfRule>
  </conditionalFormatting>
  <conditionalFormatting sqref="AD62">
    <cfRule type="cellIs" dxfId="132" priority="93" operator="equal">
      <formula>0</formula>
    </cfRule>
    <cfRule type="cellIs" dxfId="131" priority="94" operator="lessThan">
      <formula>7</formula>
    </cfRule>
    <cfRule type="cellIs" dxfId="130" priority="95" operator="between">
      <formula>7</formula>
      <formula>14.99</formula>
    </cfRule>
    <cfRule type="cellIs" dxfId="129" priority="96" operator="greaterThan">
      <formula>15</formula>
    </cfRule>
  </conditionalFormatting>
  <conditionalFormatting sqref="AD62">
    <cfRule type="cellIs" dxfId="128" priority="89" operator="equal">
      <formula>0</formula>
    </cfRule>
    <cfRule type="cellIs" dxfId="127" priority="90" operator="lessThan">
      <formula>7</formula>
    </cfRule>
    <cfRule type="cellIs" dxfId="126" priority="91" operator="between">
      <formula>7</formula>
      <formula>14.99</formula>
    </cfRule>
    <cfRule type="cellIs" dxfId="125" priority="92" operator="greaterThan">
      <formula>15</formula>
    </cfRule>
  </conditionalFormatting>
  <conditionalFormatting sqref="AF62">
    <cfRule type="cellIs" dxfId="124" priority="77" operator="equal">
      <formula>0</formula>
    </cfRule>
    <cfRule type="cellIs" dxfId="123" priority="78" operator="lessThan">
      <formula>7</formula>
    </cfRule>
    <cfRule type="cellIs" dxfId="122" priority="79" operator="between">
      <formula>7</formula>
      <formula>14.99</formula>
    </cfRule>
    <cfRule type="cellIs" dxfId="121" priority="80" operator="greaterThan">
      <formula>15</formula>
    </cfRule>
  </conditionalFormatting>
  <conditionalFormatting sqref="AF62">
    <cfRule type="cellIs" dxfId="120" priority="73" operator="equal">
      <formula>0</formula>
    </cfRule>
    <cfRule type="cellIs" dxfId="119" priority="74" operator="lessThan">
      <formula>7</formula>
    </cfRule>
    <cfRule type="cellIs" dxfId="118" priority="75" operator="between">
      <formula>7</formula>
      <formula>14.99</formula>
    </cfRule>
    <cfRule type="cellIs" dxfId="117" priority="76" operator="greaterThan">
      <formula>15</formula>
    </cfRule>
  </conditionalFormatting>
  <conditionalFormatting sqref="AG62">
    <cfRule type="cellIs" dxfId="116" priority="69" operator="equal">
      <formula>0</formula>
    </cfRule>
    <cfRule type="cellIs" dxfId="115" priority="70" operator="lessThan">
      <formula>7</formula>
    </cfRule>
    <cfRule type="cellIs" dxfId="114" priority="71" operator="between">
      <formula>7</formula>
      <formula>14.99</formula>
    </cfRule>
    <cfRule type="cellIs" dxfId="113" priority="72" operator="greaterThan">
      <formula>15</formula>
    </cfRule>
  </conditionalFormatting>
  <conditionalFormatting sqref="AH62">
    <cfRule type="cellIs" dxfId="112" priority="61" operator="equal">
      <formula>0</formula>
    </cfRule>
    <cfRule type="cellIs" dxfId="111" priority="62" operator="lessThan">
      <formula>7</formula>
    </cfRule>
    <cfRule type="cellIs" dxfId="110" priority="63" operator="between">
      <formula>7</formula>
      <formula>14.99</formula>
    </cfRule>
    <cfRule type="cellIs" dxfId="109" priority="64" operator="greaterThan">
      <formula>15</formula>
    </cfRule>
  </conditionalFormatting>
  <conditionalFormatting sqref="AH62">
    <cfRule type="cellIs" dxfId="108" priority="57" operator="equal">
      <formula>0</formula>
    </cfRule>
    <cfRule type="cellIs" dxfId="107" priority="58" operator="lessThan">
      <formula>7</formula>
    </cfRule>
    <cfRule type="cellIs" dxfId="106" priority="59" operator="between">
      <formula>7</formula>
      <formula>14.99</formula>
    </cfRule>
    <cfRule type="cellIs" dxfId="105" priority="60" operator="greaterThan">
      <formula>15</formula>
    </cfRule>
  </conditionalFormatting>
  <conditionalFormatting sqref="AI62">
    <cfRule type="cellIs" dxfId="104" priority="53" operator="equal">
      <formula>0</formula>
    </cfRule>
    <cfRule type="cellIs" dxfId="103" priority="54" operator="lessThan">
      <formula>7</formula>
    </cfRule>
    <cfRule type="cellIs" dxfId="102" priority="55" operator="between">
      <formula>7</formula>
      <formula>14.99</formula>
    </cfRule>
    <cfRule type="cellIs" dxfId="101" priority="56" operator="greaterThan">
      <formula>15</formula>
    </cfRule>
  </conditionalFormatting>
  <conditionalFormatting sqref="AI62">
    <cfRule type="cellIs" dxfId="100" priority="49" operator="equal">
      <formula>0</formula>
    </cfRule>
    <cfRule type="cellIs" dxfId="99" priority="50" operator="lessThan">
      <formula>7</formula>
    </cfRule>
    <cfRule type="cellIs" dxfId="98" priority="51" operator="between">
      <formula>7</formula>
      <formula>14.99</formula>
    </cfRule>
    <cfRule type="cellIs" dxfId="97" priority="52" operator="greaterThan">
      <formula>15</formula>
    </cfRule>
  </conditionalFormatting>
  <conditionalFormatting sqref="AJ62">
    <cfRule type="cellIs" dxfId="96" priority="45" operator="equal">
      <formula>0</formula>
    </cfRule>
    <cfRule type="cellIs" dxfId="95" priority="46" operator="lessThan">
      <formula>7</formula>
    </cfRule>
    <cfRule type="cellIs" dxfId="94" priority="47" operator="between">
      <formula>7</formula>
      <formula>14.99</formula>
    </cfRule>
    <cfRule type="cellIs" dxfId="93" priority="48" operator="greaterThan">
      <formula>15</formula>
    </cfRule>
  </conditionalFormatting>
  <conditionalFormatting sqref="AJ62">
    <cfRule type="cellIs" dxfId="92" priority="41" operator="equal">
      <formula>0</formula>
    </cfRule>
    <cfRule type="cellIs" dxfId="91" priority="42" operator="lessThan">
      <formula>7</formula>
    </cfRule>
    <cfRule type="cellIs" dxfId="90" priority="43" operator="between">
      <formula>7</formula>
      <formula>14.99</formula>
    </cfRule>
    <cfRule type="cellIs" dxfId="89" priority="44" operator="greaterThan">
      <formula>15</formula>
    </cfRule>
  </conditionalFormatting>
  <conditionalFormatting sqref="AL62">
    <cfRule type="cellIs" dxfId="88" priority="33" operator="equal">
      <formula>0</formula>
    </cfRule>
    <cfRule type="cellIs" dxfId="87" priority="34" operator="lessThan">
      <formula>7</formula>
    </cfRule>
    <cfRule type="cellIs" dxfId="86" priority="35" operator="between">
      <formula>7</formula>
      <formula>14.99</formula>
    </cfRule>
    <cfRule type="cellIs" dxfId="85" priority="36" operator="greaterThan">
      <formula>15</formula>
    </cfRule>
  </conditionalFormatting>
  <conditionalFormatting sqref="AM62">
    <cfRule type="cellIs" dxfId="84" priority="29" operator="equal">
      <formula>0</formula>
    </cfRule>
    <cfRule type="cellIs" dxfId="83" priority="30" operator="lessThan">
      <formula>7</formula>
    </cfRule>
    <cfRule type="cellIs" dxfId="82" priority="31" operator="between">
      <formula>7</formula>
      <formula>14.99</formula>
    </cfRule>
    <cfRule type="cellIs" dxfId="81" priority="32" operator="greaterThan">
      <formula>15</formula>
    </cfRule>
  </conditionalFormatting>
  <conditionalFormatting sqref="AM62">
    <cfRule type="cellIs" dxfId="80" priority="25" operator="equal">
      <formula>0</formula>
    </cfRule>
    <cfRule type="cellIs" dxfId="79" priority="26" operator="lessThan">
      <formula>7</formula>
    </cfRule>
    <cfRule type="cellIs" dxfId="78" priority="27" operator="between">
      <formula>7</formula>
      <formula>14.99</formula>
    </cfRule>
    <cfRule type="cellIs" dxfId="77" priority="28" operator="greaterThan">
      <formula>15</formula>
    </cfRule>
  </conditionalFormatting>
  <conditionalFormatting sqref="AO62">
    <cfRule type="cellIs" dxfId="76" priority="21" operator="equal">
      <formula>0</formula>
    </cfRule>
    <cfRule type="cellIs" dxfId="75" priority="22" operator="lessThan">
      <formula>7</formula>
    </cfRule>
    <cfRule type="cellIs" dxfId="74" priority="23" operator="between">
      <formula>7</formula>
      <formula>14.99</formula>
    </cfRule>
    <cfRule type="cellIs" dxfId="73" priority="24" operator="greaterThan">
      <formula>15</formula>
    </cfRule>
  </conditionalFormatting>
  <conditionalFormatting sqref="AO62">
    <cfRule type="cellIs" dxfId="72" priority="17" operator="equal">
      <formula>0</formula>
    </cfRule>
    <cfRule type="cellIs" dxfId="71" priority="18" operator="lessThan">
      <formula>7</formula>
    </cfRule>
    <cfRule type="cellIs" dxfId="70" priority="19" operator="between">
      <formula>7</formula>
      <formula>14.99</formula>
    </cfRule>
    <cfRule type="cellIs" dxfId="69" priority="20" operator="greaterThan">
      <formula>15</formula>
    </cfRule>
  </conditionalFormatting>
  <conditionalFormatting sqref="AP62">
    <cfRule type="cellIs" dxfId="68" priority="13" operator="equal">
      <formula>0</formula>
    </cfRule>
    <cfRule type="cellIs" dxfId="67" priority="14" operator="lessThan">
      <formula>7</formula>
    </cfRule>
    <cfRule type="cellIs" dxfId="66" priority="15" operator="between">
      <formula>7</formula>
      <formula>14.99</formula>
    </cfRule>
    <cfRule type="cellIs" dxfId="65" priority="16" operator="greaterThan">
      <formula>15</formula>
    </cfRule>
  </conditionalFormatting>
  <conditionalFormatting sqref="AP62">
    <cfRule type="cellIs" dxfId="64" priority="9" operator="equal">
      <formula>0</formula>
    </cfRule>
    <cfRule type="cellIs" dxfId="63" priority="10" operator="lessThan">
      <formula>7</formula>
    </cfRule>
    <cfRule type="cellIs" dxfId="62" priority="11" operator="between">
      <formula>7</formula>
      <formula>14.99</formula>
    </cfRule>
    <cfRule type="cellIs" dxfId="61" priority="12" operator="greaterThan">
      <formula>15</formula>
    </cfRule>
  </conditionalFormatting>
  <conditionalFormatting sqref="AK62">
    <cfRule type="cellIs" dxfId="60" priority="5" operator="equal">
      <formula>0</formula>
    </cfRule>
    <cfRule type="cellIs" dxfId="59" priority="6" operator="lessThan">
      <formula>7</formula>
    </cfRule>
    <cfRule type="cellIs" dxfId="58" priority="7" operator="between">
      <formula>7</formula>
      <formula>14.99</formula>
    </cfRule>
    <cfRule type="cellIs" dxfId="57" priority="8" operator="greaterThan">
      <formula>15</formula>
    </cfRule>
  </conditionalFormatting>
  <conditionalFormatting sqref="AK62">
    <cfRule type="cellIs" dxfId="56" priority="1" operator="equal">
      <formula>0</formula>
    </cfRule>
    <cfRule type="cellIs" dxfId="55" priority="2" operator="lessThan">
      <formula>7</formula>
    </cfRule>
    <cfRule type="cellIs" dxfId="54" priority="3" operator="between">
      <formula>7</formula>
      <formula>14.99</formula>
    </cfRule>
    <cfRule type="cellIs" dxfId="53" priority="4" operator="greaterThan">
      <formula>15</formula>
    </cfRule>
  </conditionalFormatting>
  <conditionalFormatting sqref="S62">
    <cfRule type="cellIs" dxfId="52" priority="133" operator="equal">
      <formula>0</formula>
    </cfRule>
    <cfRule type="cellIs" dxfId="51" priority="134" operator="lessThan">
      <formula>7</formula>
    </cfRule>
    <cfRule type="cellIs" dxfId="50" priority="135" operator="between">
      <formula>7</formula>
      <formula>14.99</formula>
    </cfRule>
    <cfRule type="cellIs" dxfId="49" priority="136" operator="greaterThan">
      <formula>15</formula>
    </cfRule>
  </conditionalFormatting>
  <conditionalFormatting sqref="AN62 W62:X62">
    <cfRule type="cellIs" dxfId="48" priority="129" operator="equal">
      <formula>0</formula>
    </cfRule>
    <cfRule type="cellIs" dxfId="47" priority="130" operator="lessThan">
      <formula>7</formula>
    </cfRule>
    <cfRule type="cellIs" dxfId="46" priority="131" operator="between">
      <formula>7</formula>
      <formula>14.99</formula>
    </cfRule>
    <cfRule type="cellIs" dxfId="45" priority="132" operator="greaterThan">
      <formula>15</formula>
    </cfRule>
  </conditionalFormatting>
  <conditionalFormatting sqref="AB62">
    <cfRule type="cellIs" dxfId="44" priority="109" operator="equal">
      <formula>0</formula>
    </cfRule>
    <cfRule type="cellIs" dxfId="43" priority="110" operator="lessThan">
      <formula>7</formula>
    </cfRule>
    <cfRule type="cellIs" dxfId="42" priority="111" operator="between">
      <formula>7</formula>
      <formula>14.99</formula>
    </cfRule>
    <cfRule type="cellIs" dxfId="41" priority="112" operator="greaterThan">
      <formula>15</formula>
    </cfRule>
  </conditionalFormatting>
  <conditionalFormatting sqref="AL62">
    <cfRule type="cellIs" dxfId="40" priority="37" operator="equal">
      <formula>0</formula>
    </cfRule>
    <cfRule type="cellIs" dxfId="39" priority="38" operator="lessThan">
      <formula>7</formula>
    </cfRule>
    <cfRule type="cellIs" dxfId="38" priority="39" operator="between">
      <formula>7</formula>
      <formula>14.99</formula>
    </cfRule>
    <cfRule type="cellIs" dxfId="37" priority="40" operator="greaterThan">
      <formula>15</formula>
    </cfRule>
  </conditionalFormatting>
  <pageMargins left="0.51181102362204722" right="0.39370078740157483" top="0.51181102362204722" bottom="0.70866141732283472" header="0.35433070866141736" footer="0.51181102362204722"/>
  <pageSetup paperSize="9" scale="24" fitToHeight="0" orientation="landscape" r:id="rId1"/>
  <headerFooter alignWithMargins="0">
    <oddHeader>&amp;L&amp;F&amp;RTabella di calcolo del livello del rischio</oddHeader>
    <oddFooter>&amp;LDocumento riservato per la Direzione, i partecipanti alla valutazione del rischio privacy, consulenti e auditor per la privacy.&amp;RPagina &amp;P di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B11" sqref="B11"/>
    </sheetView>
  </sheetViews>
  <sheetFormatPr defaultColWidth="9.1328125" defaultRowHeight="13.15" x14ac:dyDescent="0.4"/>
  <cols>
    <col min="1" max="1" width="9.1328125" style="1"/>
    <col min="2" max="2" width="14" style="1" bestFit="1" customWidth="1"/>
    <col min="3" max="3" width="15.265625" style="1" customWidth="1"/>
    <col min="4" max="4" width="17" style="1" customWidth="1"/>
    <col min="5" max="16384" width="9.1328125" style="1"/>
  </cols>
  <sheetData>
    <row r="1" spans="2:49" s="20" customFormat="1" x14ac:dyDescent="0.35">
      <c r="C1" s="13"/>
      <c r="D1" s="13"/>
      <c r="E1" s="13"/>
      <c r="AV1" s="90"/>
      <c r="AW1" s="90"/>
    </row>
    <row r="2" spans="2:49" s="20" customFormat="1" ht="23.25" x14ac:dyDescent="0.35">
      <c r="B2" s="73" t="s">
        <v>137</v>
      </c>
      <c r="C2" s="13"/>
      <c r="D2" s="13"/>
      <c r="E2" s="13"/>
      <c r="AV2" s="91"/>
      <c r="AW2" s="90"/>
    </row>
    <row r="3" spans="2:49" s="20" customFormat="1" x14ac:dyDescent="0.35">
      <c r="B3" s="20" t="s">
        <v>248</v>
      </c>
      <c r="C3" s="13"/>
      <c r="D3" s="13"/>
      <c r="E3" s="97"/>
    </row>
    <row r="5" spans="2:49" x14ac:dyDescent="0.4">
      <c r="B5" s="1" t="s">
        <v>64</v>
      </c>
      <c r="C5" s="1" t="s">
        <v>19</v>
      </c>
      <c r="D5" s="1" t="s">
        <v>65</v>
      </c>
    </row>
    <row r="6" spans="2:49" x14ac:dyDescent="0.4">
      <c r="B6" s="1">
        <v>1</v>
      </c>
      <c r="C6" s="1">
        <v>1</v>
      </c>
      <c r="D6" s="1">
        <v>1</v>
      </c>
    </row>
    <row r="7" spans="2:49" x14ac:dyDescent="0.4">
      <c r="B7" s="1">
        <v>2</v>
      </c>
      <c r="C7" s="1">
        <v>2</v>
      </c>
      <c r="D7" s="1">
        <v>2</v>
      </c>
    </row>
    <row r="8" spans="2:49" x14ac:dyDescent="0.4">
      <c r="B8" s="1">
        <v>3</v>
      </c>
      <c r="C8" s="1">
        <v>3</v>
      </c>
      <c r="D8" s="1">
        <v>3</v>
      </c>
    </row>
    <row r="10" spans="2:49" x14ac:dyDescent="0.4">
      <c r="B10" s="69" t="s">
        <v>66</v>
      </c>
    </row>
    <row r="11" spans="2:49" x14ac:dyDescent="0.4">
      <c r="B11" s="70" t="s">
        <v>111</v>
      </c>
    </row>
    <row r="12" spans="2:49" x14ac:dyDescent="0.4">
      <c r="B12" s="71" t="s">
        <v>113</v>
      </c>
    </row>
    <row r="13" spans="2:49" x14ac:dyDescent="0.4">
      <c r="B13" s="72" t="s">
        <v>112</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i partecipanti alla valutazione del rischio privacy, consulenti e auditor per la privacy.&amp;RPagina &amp;P di &amp;N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topLeftCell="A4" workbookViewId="0">
      <selection activeCell="D8" sqref="D8"/>
    </sheetView>
  </sheetViews>
  <sheetFormatPr defaultRowHeight="12.75" x14ac:dyDescent="0.35"/>
  <cols>
    <col min="1" max="1" width="19.3984375" customWidth="1"/>
    <col min="2" max="2" width="11.3984375" style="98" bestFit="1" customWidth="1"/>
    <col min="3" max="3" width="29.86328125" customWidth="1"/>
    <col min="4" max="4" width="36" customWidth="1"/>
  </cols>
  <sheetData>
    <row r="1" spans="1:37" s="20" customFormat="1" ht="13.15" x14ac:dyDescent="0.35">
      <c r="C1" s="13"/>
      <c r="D1" s="13"/>
      <c r="AJ1" s="90"/>
      <c r="AK1" s="90"/>
    </row>
    <row r="2" spans="1:37" s="20" customFormat="1" ht="23.25" x14ac:dyDescent="0.35">
      <c r="B2" s="73" t="s">
        <v>114</v>
      </c>
      <c r="C2" s="13"/>
      <c r="D2" s="13"/>
      <c r="AJ2" s="91"/>
      <c r="AK2" s="90"/>
    </row>
    <row r="3" spans="1:37" s="20" customFormat="1" ht="13.15" x14ac:dyDescent="0.35">
      <c r="B3" s="20" t="s">
        <v>122</v>
      </c>
      <c r="C3" s="13"/>
      <c r="D3" s="13"/>
      <c r="AJ3" s="90"/>
      <c r="AK3" s="90"/>
    </row>
    <row r="4" spans="1:37" s="20" customFormat="1" ht="13.15" x14ac:dyDescent="0.35">
      <c r="B4" s="20" t="s">
        <v>123</v>
      </c>
      <c r="C4" s="13"/>
      <c r="D4" s="13"/>
      <c r="AJ4" s="90"/>
      <c r="AK4" s="90"/>
    </row>
    <row r="5" spans="1:37" s="20" customFormat="1" ht="13.15" x14ac:dyDescent="0.35">
      <c r="B5" s="20" t="s">
        <v>248</v>
      </c>
      <c r="C5" s="13"/>
      <c r="D5" s="13"/>
      <c r="E5" s="97"/>
    </row>
    <row r="6" spans="1:37" s="20" customFormat="1" ht="13.15" x14ac:dyDescent="0.35">
      <c r="C6" s="13"/>
      <c r="D6" s="13"/>
      <c r="AJ6" s="90"/>
      <c r="AK6" s="90"/>
    </row>
    <row r="7" spans="1:37" ht="13.15" x14ac:dyDescent="0.4">
      <c r="A7" s="129" t="s">
        <v>64</v>
      </c>
      <c r="B7" s="129" t="s">
        <v>106</v>
      </c>
      <c r="C7" s="129" t="s">
        <v>107</v>
      </c>
      <c r="D7" s="129" t="s">
        <v>108</v>
      </c>
    </row>
    <row r="8" spans="1:37" ht="23.25" x14ac:dyDescent="0.35">
      <c r="A8" s="127" t="s">
        <v>215</v>
      </c>
      <c r="B8" s="130">
        <f>VLOOKUP(A8,'Calcolo del rischio'!$AR$18:$AS$76,2,FALSE)</f>
        <v>0</v>
      </c>
      <c r="C8" s="128"/>
      <c r="D8" s="128"/>
    </row>
    <row r="9" spans="1:37" ht="34.9" x14ac:dyDescent="0.35">
      <c r="A9" s="127" t="s">
        <v>184</v>
      </c>
      <c r="B9" s="130">
        <f>VLOOKUP(A9,'Calcolo del rischio'!$AR$18:$AS$76,2,FALSE)</f>
        <v>0</v>
      </c>
      <c r="C9" s="128"/>
      <c r="D9" s="128"/>
    </row>
    <row r="10" spans="1:37" ht="34.9" x14ac:dyDescent="0.35">
      <c r="A10" s="127" t="s">
        <v>185</v>
      </c>
      <c r="B10" s="130">
        <f>VLOOKUP(A10,'Calcolo del rischio'!$AR$18:$AS$76,2,FALSE)</f>
        <v>0</v>
      </c>
      <c r="C10" s="128"/>
      <c r="D10" s="128"/>
    </row>
    <row r="11" spans="1:37" ht="34.9" x14ac:dyDescent="0.35">
      <c r="A11" s="45" t="s">
        <v>186</v>
      </c>
      <c r="B11" s="130">
        <f>VLOOKUP(A11,'Calcolo del rischio'!$AR$18:$AS$76,2,FALSE)</f>
        <v>0</v>
      </c>
      <c r="C11" s="128"/>
      <c r="D11" s="128"/>
    </row>
    <row r="12" spans="1:37" ht="23.25" x14ac:dyDescent="0.35">
      <c r="A12" s="127" t="s">
        <v>187</v>
      </c>
      <c r="B12" s="130">
        <f>VLOOKUP(A12,'Calcolo del rischio'!$AR$18:$AS$76,2,FALSE)</f>
        <v>0</v>
      </c>
      <c r="C12" s="128"/>
      <c r="D12" s="128"/>
    </row>
    <row r="13" spans="1:37" ht="34.9" x14ac:dyDescent="0.35">
      <c r="A13" s="45" t="s">
        <v>721</v>
      </c>
      <c r="B13" s="130">
        <f>VLOOKUP(A13,'Calcolo del rischio'!$AR$18:$AS$76,2,FALSE)</f>
        <v>0</v>
      </c>
      <c r="C13" s="128"/>
      <c r="D13" s="128"/>
    </row>
    <row r="14" spans="1:37" ht="23.25" x14ac:dyDescent="0.35">
      <c r="A14" s="127" t="s">
        <v>188</v>
      </c>
      <c r="B14" s="130">
        <f>VLOOKUP(A14,'Calcolo del rischio'!$AR$18:$AS$76,2,FALSE)</f>
        <v>0</v>
      </c>
      <c r="C14" s="128"/>
      <c r="D14" s="128"/>
    </row>
    <row r="15" spans="1:37" ht="58.15" x14ac:dyDescent="0.35">
      <c r="A15" s="127" t="s">
        <v>189</v>
      </c>
      <c r="B15" s="130">
        <f>VLOOKUP(A15,'Calcolo del rischio'!$AR$18:$AS$76,2,FALSE)</f>
        <v>0</v>
      </c>
      <c r="C15" s="128"/>
      <c r="D15" s="128"/>
    </row>
    <row r="16" spans="1:37" ht="23.25" x14ac:dyDescent="0.35">
      <c r="A16" s="127" t="s">
        <v>190</v>
      </c>
      <c r="B16" s="130">
        <f>VLOOKUP(A16,'Calcolo del rischio'!$AR$18:$AS$76,2,FALSE)</f>
        <v>0</v>
      </c>
      <c r="C16" s="128"/>
      <c r="D16" s="128"/>
    </row>
    <row r="17" spans="1:4" ht="23.25" x14ac:dyDescent="0.35">
      <c r="A17" s="127" t="s">
        <v>191</v>
      </c>
      <c r="B17" s="130">
        <f>VLOOKUP(A17,'Calcolo del rischio'!$AR$18:$AS$76,2,FALSE)</f>
        <v>0</v>
      </c>
      <c r="C17" s="128"/>
      <c r="D17" s="128"/>
    </row>
    <row r="18" spans="1:4" ht="34.9" x14ac:dyDescent="0.35">
      <c r="A18" s="127" t="s">
        <v>192</v>
      </c>
      <c r="B18" s="130">
        <f>VLOOKUP(A18,'Calcolo del rischio'!$AR$18:$AS$76,2,FALSE)</f>
        <v>0</v>
      </c>
      <c r="C18" s="128"/>
      <c r="D18" s="128"/>
    </row>
    <row r="19" spans="1:4" ht="34.9" x14ac:dyDescent="0.35">
      <c r="A19" s="127" t="s">
        <v>193</v>
      </c>
      <c r="B19" s="130">
        <f>VLOOKUP(A19,'Calcolo del rischio'!$AR$18:$AS$76,2,FALSE)</f>
        <v>0</v>
      </c>
      <c r="C19" s="128"/>
      <c r="D19" s="128"/>
    </row>
    <row r="20" spans="1:4" ht="34.9" x14ac:dyDescent="0.35">
      <c r="A20" s="127" t="s">
        <v>194</v>
      </c>
      <c r="B20" s="130">
        <f>VLOOKUP(A20,'Calcolo del rischio'!$AR$18:$AS$76,2,FALSE)</f>
        <v>0</v>
      </c>
      <c r="C20" s="128"/>
      <c r="D20" s="128"/>
    </row>
    <row r="21" spans="1:4" ht="46.5" x14ac:dyDescent="0.35">
      <c r="A21" s="127" t="s">
        <v>195</v>
      </c>
      <c r="B21" s="130">
        <f>VLOOKUP(A21,'Calcolo del rischio'!$AR$18:$AS$76,2,FALSE)</f>
        <v>0</v>
      </c>
      <c r="C21" s="128"/>
      <c r="D21" s="128"/>
    </row>
    <row r="22" spans="1:4" ht="34.9" x14ac:dyDescent="0.35">
      <c r="A22" s="127" t="s">
        <v>196</v>
      </c>
      <c r="B22" s="130">
        <f>VLOOKUP(A22,'Calcolo del rischio'!$AR$18:$AS$76,2,FALSE)</f>
        <v>0</v>
      </c>
      <c r="C22" s="128"/>
      <c r="D22" s="128"/>
    </row>
    <row r="23" spans="1:4" ht="34.9" x14ac:dyDescent="0.35">
      <c r="A23" s="127" t="s">
        <v>197</v>
      </c>
      <c r="B23" s="130">
        <f>VLOOKUP(A23,'Calcolo del rischio'!$AR$18:$AS$76,2,FALSE)</f>
        <v>0</v>
      </c>
      <c r="C23" s="128"/>
      <c r="D23" s="128"/>
    </row>
    <row r="24" spans="1:4" ht="34.9" x14ac:dyDescent="0.35">
      <c r="A24" s="127" t="s">
        <v>198</v>
      </c>
      <c r="B24" s="130">
        <f>VLOOKUP(A24,'Calcolo del rischio'!$AR$18:$AS$76,2,FALSE)</f>
        <v>0</v>
      </c>
      <c r="C24" s="128"/>
      <c r="D24" s="128"/>
    </row>
    <row r="25" spans="1:4" ht="34.9" x14ac:dyDescent="0.35">
      <c r="A25" s="127" t="s">
        <v>202</v>
      </c>
      <c r="B25" s="130">
        <f>VLOOKUP(A25,'Calcolo del rischio'!$AR$18:$AS$76,2,FALSE)</f>
        <v>0</v>
      </c>
      <c r="C25" s="128"/>
      <c r="D25" s="128"/>
    </row>
    <row r="26" spans="1:4" ht="23.25" x14ac:dyDescent="0.35">
      <c r="A26" s="127" t="s">
        <v>203</v>
      </c>
      <c r="B26" s="130">
        <f>VLOOKUP(A26,'Calcolo del rischio'!$AR$18:$AS$76,2,FALSE)</f>
        <v>0</v>
      </c>
      <c r="C26" s="128"/>
      <c r="D26" s="128"/>
    </row>
    <row r="27" spans="1:4" ht="23.25" x14ac:dyDescent="0.35">
      <c r="A27" s="127" t="s">
        <v>204</v>
      </c>
      <c r="B27" s="130">
        <f>VLOOKUP(A27,'Calcolo del rischio'!$AR$18:$AS$76,2,FALSE)</f>
        <v>0</v>
      </c>
      <c r="C27" s="128"/>
      <c r="D27" s="128"/>
    </row>
    <row r="28" spans="1:4" ht="34.9" x14ac:dyDescent="0.35">
      <c r="A28" s="127" t="s">
        <v>205</v>
      </c>
      <c r="B28" s="130">
        <f>VLOOKUP(A28,'Calcolo del rischio'!$AR$18:$AS$76,2,FALSE)</f>
        <v>0</v>
      </c>
      <c r="C28" s="128"/>
      <c r="D28" s="128"/>
    </row>
    <row r="29" spans="1:4" ht="34.9" x14ac:dyDescent="0.35">
      <c r="A29" s="127" t="s">
        <v>206</v>
      </c>
      <c r="B29" s="130">
        <f>VLOOKUP(A29,'Calcolo del rischio'!$AR$18:$AS$76,2,FALSE)</f>
        <v>0</v>
      </c>
      <c r="C29" s="128"/>
      <c r="D29" s="128"/>
    </row>
    <row r="30" spans="1:4" ht="23.25" x14ac:dyDescent="0.35">
      <c r="A30" s="127" t="s">
        <v>207</v>
      </c>
      <c r="B30" s="130">
        <f>VLOOKUP(A30,'Calcolo del rischio'!$AR$18:$AS$76,2,FALSE)</f>
        <v>0</v>
      </c>
      <c r="C30" s="128"/>
      <c r="D30" s="128"/>
    </row>
    <row r="31" spans="1:4" ht="34.9" x14ac:dyDescent="0.35">
      <c r="A31" s="127" t="s">
        <v>208</v>
      </c>
      <c r="B31" s="130">
        <f>VLOOKUP(A31,'Calcolo del rischio'!$AR$18:$AS$76,2,FALSE)</f>
        <v>0</v>
      </c>
      <c r="C31" s="128"/>
      <c r="D31" s="128"/>
    </row>
    <row r="32" spans="1:4" ht="23.25" x14ac:dyDescent="0.35">
      <c r="A32" s="127" t="s">
        <v>209</v>
      </c>
      <c r="B32" s="130">
        <f>VLOOKUP(A32,'Calcolo del rischio'!$AR$18:$AS$76,2,FALSE)</f>
        <v>0</v>
      </c>
      <c r="C32" s="128"/>
      <c r="D32" s="128"/>
    </row>
    <row r="33" spans="1:4" ht="23.25" x14ac:dyDescent="0.35">
      <c r="A33" s="127" t="s">
        <v>210</v>
      </c>
      <c r="B33" s="130">
        <f>VLOOKUP(A33,'Calcolo del rischio'!$AR$18:$AS$76,2,FALSE)</f>
        <v>0</v>
      </c>
      <c r="C33" s="128"/>
      <c r="D33" s="128"/>
    </row>
    <row r="34" spans="1:4" ht="116.25" x14ac:dyDescent="0.35">
      <c r="A34" s="127" t="s">
        <v>728</v>
      </c>
      <c r="B34" s="130">
        <f>VLOOKUP(A34,'Calcolo del rischio'!$AR$18:$AS$76,2,FALSE)</f>
        <v>0</v>
      </c>
      <c r="C34" s="128"/>
      <c r="D34" s="128"/>
    </row>
    <row r="35" spans="1:4" ht="23.25" x14ac:dyDescent="0.35">
      <c r="A35" s="127" t="s">
        <v>211</v>
      </c>
      <c r="B35" s="130">
        <f>VLOOKUP(A35,'Calcolo del rischio'!$AR$18:$AS$76,2,FALSE)</f>
        <v>0</v>
      </c>
      <c r="C35" s="128"/>
      <c r="D35" s="128"/>
    </row>
    <row r="36" spans="1:4" ht="34.9" x14ac:dyDescent="0.35">
      <c r="A36" s="127" t="s">
        <v>213</v>
      </c>
      <c r="B36" s="130">
        <f>VLOOKUP(A36,'Calcolo del rischio'!$AR$18:$AS$76,2,FALSE)</f>
        <v>0</v>
      </c>
      <c r="C36" s="128"/>
      <c r="D36" s="128"/>
    </row>
    <row r="37" spans="1:4" ht="34.9" x14ac:dyDescent="0.35">
      <c r="A37" s="127" t="s">
        <v>214</v>
      </c>
      <c r="B37" s="130">
        <f>VLOOKUP(A37,'Calcolo del rischio'!$AR$18:$AS$76,2,FALSE)</f>
        <v>0</v>
      </c>
      <c r="C37" s="128"/>
      <c r="D37" s="128"/>
    </row>
    <row r="38" spans="1:4" ht="116.25" x14ac:dyDescent="0.35">
      <c r="A38" s="127" t="s">
        <v>736</v>
      </c>
      <c r="B38" s="130">
        <f>VLOOKUP(A38,'Calcolo del rischio'!$AR$18:$AS$76,2,FALSE)</f>
        <v>0</v>
      </c>
      <c r="C38" s="128"/>
      <c r="D38" s="128"/>
    </row>
    <row r="39" spans="1:4" ht="34.9" x14ac:dyDescent="0.35">
      <c r="A39" s="127" t="s">
        <v>764</v>
      </c>
      <c r="B39" s="130">
        <f>VLOOKUP(A39,'Calcolo del rischio'!$AR$18:$AS$76,2,FALSE)</f>
        <v>0</v>
      </c>
      <c r="C39" s="128"/>
      <c r="D39" s="128"/>
    </row>
    <row r="40" spans="1:4" ht="34.9" x14ac:dyDescent="0.35">
      <c r="A40" s="127" t="s">
        <v>217</v>
      </c>
      <c r="B40" s="130">
        <f>VLOOKUP(A40,'Calcolo del rischio'!$AR$18:$AS$76,2,FALSE)</f>
        <v>0</v>
      </c>
      <c r="C40" s="128"/>
      <c r="D40" s="128"/>
    </row>
    <row r="41" spans="1:4" ht="46.5" x14ac:dyDescent="0.35">
      <c r="A41" s="127" t="s">
        <v>218</v>
      </c>
      <c r="B41" s="130">
        <f>VLOOKUP(A41,'Calcolo del rischio'!$AR$18:$AS$76,2,FALSE)</f>
        <v>0</v>
      </c>
      <c r="C41" s="128"/>
      <c r="D41" s="128"/>
    </row>
    <row r="42" spans="1:4" ht="23.25" x14ac:dyDescent="0.35">
      <c r="A42" s="45" t="s">
        <v>739</v>
      </c>
      <c r="B42" s="130">
        <f>VLOOKUP(A42,'Calcolo del rischio'!$AR$18:$AS$76,2,FALSE)</f>
        <v>0</v>
      </c>
      <c r="C42" s="128"/>
      <c r="D42" s="128"/>
    </row>
    <row r="43" spans="1:4" ht="23.25" x14ac:dyDescent="0.35">
      <c r="A43" s="45" t="s">
        <v>740</v>
      </c>
      <c r="B43" s="130">
        <f>VLOOKUP(A43,'Calcolo del rischio'!$AR$18:$AS$76,2,FALSE)</f>
        <v>0</v>
      </c>
      <c r="C43" s="128"/>
      <c r="D43" s="128"/>
    </row>
    <row r="44" spans="1:4" ht="93" x14ac:dyDescent="0.35">
      <c r="A44" s="45" t="s">
        <v>754</v>
      </c>
      <c r="B44" s="130">
        <f>VLOOKUP(A44,'Calcolo del rischio'!$AR$18:$AS$76,2,FALSE)</f>
        <v>0</v>
      </c>
      <c r="C44" s="128"/>
      <c r="D44" s="128"/>
    </row>
    <row r="45" spans="1:4" ht="23.25" x14ac:dyDescent="0.35">
      <c r="A45" s="45" t="s">
        <v>758</v>
      </c>
      <c r="B45" s="130">
        <f>VLOOKUP(A45,'Calcolo del rischio'!$AR$18:$AS$76,2,FALSE)</f>
        <v>0</v>
      </c>
      <c r="C45" s="128"/>
      <c r="D45" s="128"/>
    </row>
    <row r="46" spans="1:4" ht="23.25" x14ac:dyDescent="0.35">
      <c r="A46" s="127" t="s">
        <v>722</v>
      </c>
      <c r="B46" s="130">
        <f>VLOOKUP(A46,'Calcolo del rischio'!$AR$18:$AS$76,2,FALSE)</f>
        <v>0</v>
      </c>
      <c r="C46" s="128"/>
      <c r="D46" s="128"/>
    </row>
    <row r="47" spans="1:4" ht="104.65" x14ac:dyDescent="0.35">
      <c r="A47" s="127" t="s">
        <v>723</v>
      </c>
      <c r="B47" s="130">
        <f>VLOOKUP(A47,'Calcolo del rischio'!$AR$18:$AS$76,2,FALSE)</f>
        <v>0</v>
      </c>
      <c r="C47" s="128"/>
      <c r="D47" s="128"/>
    </row>
    <row r="48" spans="1:4" ht="23.25" x14ac:dyDescent="0.35">
      <c r="A48" s="127" t="s">
        <v>199</v>
      </c>
      <c r="B48" s="130">
        <f>VLOOKUP(A48,'Calcolo del rischio'!$AR$18:$AS$76,2,FALSE)</f>
        <v>0</v>
      </c>
      <c r="C48" s="128"/>
      <c r="D48" s="128"/>
    </row>
    <row r="49" spans="1:4" ht="23.25" x14ac:dyDescent="0.35">
      <c r="A49" s="127" t="s">
        <v>200</v>
      </c>
      <c r="B49" s="130">
        <f>VLOOKUP(A49,'Calcolo del rischio'!$AR$18:$AS$76,2,FALSE)</f>
        <v>0</v>
      </c>
      <c r="C49" s="128"/>
      <c r="D49" s="128"/>
    </row>
    <row r="50" spans="1:4" ht="46.5" x14ac:dyDescent="0.35">
      <c r="A50" s="127" t="s">
        <v>201</v>
      </c>
      <c r="B50" s="130">
        <f>VLOOKUP(A50,'Calcolo del rischio'!$AR$18:$AS$76,2,FALSE)</f>
        <v>0</v>
      </c>
      <c r="C50" s="128"/>
      <c r="D50" s="128"/>
    </row>
    <row r="51" spans="1:4" ht="46.5" x14ac:dyDescent="0.35">
      <c r="A51" s="127" t="s">
        <v>724</v>
      </c>
      <c r="B51" s="130">
        <f>VLOOKUP(A51,'Calcolo del rischio'!$AR$18:$AS$76,2,FALSE)</f>
        <v>0</v>
      </c>
      <c r="C51" s="128"/>
      <c r="D51" s="128"/>
    </row>
    <row r="52" spans="1:4" ht="23.25" x14ac:dyDescent="0.35">
      <c r="A52" s="45" t="s">
        <v>756</v>
      </c>
      <c r="B52" s="130">
        <f>VLOOKUP(A52,'Calcolo del rischio'!$AR$18:$AS$76,2,FALSE)</f>
        <v>0</v>
      </c>
      <c r="C52" s="128"/>
      <c r="D52" s="128"/>
    </row>
    <row r="53" spans="1:4" ht="127.9" x14ac:dyDescent="0.35">
      <c r="A53" s="45" t="s">
        <v>729</v>
      </c>
      <c r="B53" s="130">
        <f>VLOOKUP(A53,'Calcolo del rischio'!$AR$18:$AS$76,2,FALSE)</f>
        <v>0</v>
      </c>
      <c r="C53" s="128"/>
      <c r="D53" s="128"/>
    </row>
    <row r="54" spans="1:4" ht="58.15" x14ac:dyDescent="0.35">
      <c r="A54" s="127" t="s">
        <v>730</v>
      </c>
      <c r="B54" s="130">
        <f>VLOOKUP(A54,'Calcolo del rischio'!$AR$18:$AS$76,2,FALSE)</f>
        <v>0</v>
      </c>
      <c r="C54" s="128"/>
      <c r="D54" s="128"/>
    </row>
    <row r="55" spans="1:4" ht="34.9" x14ac:dyDescent="0.35">
      <c r="A55" s="127" t="s">
        <v>212</v>
      </c>
      <c r="B55" s="130">
        <f>VLOOKUP(A55,'Calcolo del rischio'!$AR$18:$AS$76,2,FALSE)</f>
        <v>0</v>
      </c>
      <c r="C55" s="128"/>
      <c r="D55" s="128"/>
    </row>
    <row r="56" spans="1:4" ht="23.25" x14ac:dyDescent="0.35">
      <c r="A56" s="45" t="s">
        <v>216</v>
      </c>
      <c r="B56" s="130">
        <f>VLOOKUP(A56,'Calcolo del rischio'!$AR$18:$AS$76,2,FALSE)</f>
        <v>0</v>
      </c>
      <c r="C56" s="128"/>
      <c r="D56" s="128"/>
    </row>
    <row r="57" spans="1:4" ht="93" x14ac:dyDescent="0.35">
      <c r="A57" s="45" t="s">
        <v>743</v>
      </c>
      <c r="B57" s="130">
        <f>VLOOKUP(A57,'Calcolo del rischio'!$AR$18:$AS$76,2,FALSE)</f>
        <v>0</v>
      </c>
      <c r="C57" s="128"/>
      <c r="D57" s="128"/>
    </row>
    <row r="58" spans="1:4" ht="104.65" x14ac:dyDescent="0.35">
      <c r="A58" s="45" t="s">
        <v>769</v>
      </c>
      <c r="B58" s="130">
        <f>VLOOKUP(A58,'Calcolo del rischio'!$AR$18:$AS$76,2,FALSE)</f>
        <v>0</v>
      </c>
      <c r="C58" s="128"/>
      <c r="D58" s="128"/>
    </row>
    <row r="59" spans="1:4" ht="81.400000000000006" x14ac:dyDescent="0.35">
      <c r="A59" s="45" t="s">
        <v>746</v>
      </c>
      <c r="B59" s="130">
        <f>VLOOKUP(A59,'Calcolo del rischio'!$AR$18:$AS$76,2,FALSE)</f>
        <v>0</v>
      </c>
      <c r="C59" s="128"/>
      <c r="D59" s="128"/>
    </row>
    <row r="60" spans="1:4" ht="69.75" x14ac:dyDescent="0.35">
      <c r="A60" s="45" t="s">
        <v>749</v>
      </c>
      <c r="B60" s="130">
        <f>VLOOKUP(A60,'Calcolo del rischio'!$AR$18:$AS$76,2,FALSE)</f>
        <v>0</v>
      </c>
      <c r="C60" s="128"/>
      <c r="D60" s="128"/>
    </row>
    <row r="61" spans="1:4" ht="81.400000000000006" x14ac:dyDescent="0.35">
      <c r="A61" s="45" t="s">
        <v>751</v>
      </c>
      <c r="B61" s="130">
        <f>VLOOKUP(A61,'Calcolo del rischio'!$AR$18:$AS$76,2,FALSE)</f>
        <v>0</v>
      </c>
      <c r="C61" s="128"/>
      <c r="D61" s="128"/>
    </row>
    <row r="62" spans="1:4" ht="127.9" x14ac:dyDescent="0.35">
      <c r="A62" s="45" t="s">
        <v>755</v>
      </c>
      <c r="B62" s="130">
        <f>VLOOKUP(A62,'Calcolo del rischio'!$AR$18:$AS$76,2,FALSE)</f>
        <v>0</v>
      </c>
      <c r="C62" s="128"/>
      <c r="D62" s="128"/>
    </row>
    <row r="63" spans="1:4" ht="34.9" x14ac:dyDescent="0.35">
      <c r="A63" s="45" t="s">
        <v>766</v>
      </c>
      <c r="B63" s="130">
        <f>VLOOKUP(A63,'Calcolo del rischio'!$AR$18:$AS$76,2,FALSE)</f>
        <v>0</v>
      </c>
      <c r="C63" s="128"/>
      <c r="D63" s="128"/>
    </row>
    <row r="64" spans="1:4" ht="23.25" x14ac:dyDescent="0.35">
      <c r="A64" s="45" t="s">
        <v>747</v>
      </c>
      <c r="B64" s="130">
        <f>VLOOKUP(A64,'Calcolo del rischio'!$AR$18:$AS$76,2,FALSE)</f>
        <v>0</v>
      </c>
      <c r="C64" s="128"/>
      <c r="D64" s="128"/>
    </row>
    <row r="65" spans="1:4" ht="58.15" x14ac:dyDescent="0.35">
      <c r="A65" s="45" t="s">
        <v>742</v>
      </c>
      <c r="B65" s="130">
        <f>VLOOKUP(A65,'Calcolo del rischio'!$AR$18:$AS$76,2,FALSE)</f>
        <v>0</v>
      </c>
      <c r="C65" s="128"/>
      <c r="D65" s="128"/>
    </row>
    <row r="66" spans="1:4" ht="116.25" x14ac:dyDescent="0.35">
      <c r="A66" s="45" t="s">
        <v>768</v>
      </c>
      <c r="B66" s="130">
        <f>VLOOKUP(A66,'Calcolo del rischio'!$AR$18:$AS$76,2,FALSE)</f>
        <v>0</v>
      </c>
      <c r="C66" s="128"/>
      <c r="D66" s="128"/>
    </row>
  </sheetData>
  <autoFilter ref="A7:D66">
    <sortState ref="A8:D66">
      <sortCondition descending="1" ref="B7:B66"/>
    </sortState>
  </autoFilter>
  <sortState ref="A2:C115">
    <sortCondition descending="1" ref="B2"/>
  </sortState>
  <conditionalFormatting sqref="B8:B66">
    <cfRule type="cellIs" dxfId="31" priority="9" operator="equal">
      <formula>0</formula>
    </cfRule>
    <cfRule type="cellIs" dxfId="30" priority="10" operator="greaterThan">
      <formula>39</formula>
    </cfRule>
    <cfRule type="cellIs" dxfId="29" priority="11" operator="between">
      <formula>21</formula>
      <formula>40</formula>
    </cfRule>
    <cfRule type="cellIs" dxfId="28" priority="12" operator="lessThan">
      <formula>21</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i partecipanti alla valutazione del rischio privacy, consulenti e auditor per la privacy.&amp;RPagina &amp;P di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topLeftCell="A4" workbookViewId="0">
      <selection activeCell="K10" sqref="K10"/>
    </sheetView>
  </sheetViews>
  <sheetFormatPr defaultColWidth="9.1328125" defaultRowHeight="13.15" x14ac:dyDescent="0.35"/>
  <cols>
    <col min="1" max="1" width="3.1328125" style="19" customWidth="1"/>
    <col min="2" max="2" width="16.3984375" style="30" customWidth="1"/>
    <col min="3" max="3" width="23.1328125" style="19" customWidth="1"/>
    <col min="4" max="4" width="6" style="13" bestFit="1" customWidth="1"/>
    <col min="5" max="5" width="10.86328125" style="13" bestFit="1" customWidth="1"/>
    <col min="6" max="6" width="10" style="13" bestFit="1" customWidth="1"/>
    <col min="7" max="7" width="9.265625" style="13" customWidth="1"/>
    <col min="8" max="8" width="10.59765625" style="13" customWidth="1"/>
    <col min="9" max="10" width="12.265625" style="13" customWidth="1"/>
    <col min="11" max="11" width="13.59765625" style="13" customWidth="1"/>
    <col min="12" max="12" width="9.265625" style="19" bestFit="1" customWidth="1"/>
    <col min="13" max="13" width="61" style="19" customWidth="1"/>
    <col min="14" max="16384" width="9.1328125" style="19"/>
  </cols>
  <sheetData>
    <row r="1" spans="2:13" s="20" customFormat="1" x14ac:dyDescent="0.35">
      <c r="C1" s="13"/>
      <c r="D1" s="13"/>
      <c r="E1" s="13"/>
    </row>
    <row r="2" spans="2:13" s="20" customFormat="1" ht="23.25" x14ac:dyDescent="0.35">
      <c r="B2" s="73" t="s">
        <v>150</v>
      </c>
      <c r="C2" s="13"/>
      <c r="D2" s="13"/>
      <c r="E2" s="13"/>
    </row>
    <row r="3" spans="2:13" s="20" customFormat="1" x14ac:dyDescent="0.35">
      <c r="B3" s="20" t="s">
        <v>151</v>
      </c>
      <c r="C3" s="13"/>
      <c r="D3" s="13"/>
      <c r="E3" s="13"/>
    </row>
    <row r="4" spans="2:13" s="20" customFormat="1" x14ac:dyDescent="0.35">
      <c r="B4" s="20" t="s">
        <v>633</v>
      </c>
      <c r="C4" s="13"/>
      <c r="D4" s="13"/>
      <c r="E4" s="13"/>
    </row>
    <row r="5" spans="2:13" s="20" customFormat="1" x14ac:dyDescent="0.35">
      <c r="B5" s="20" t="s">
        <v>634</v>
      </c>
      <c r="C5" s="13"/>
      <c r="D5" s="13"/>
      <c r="E5" s="13"/>
    </row>
    <row r="6" spans="2:13" s="20" customFormat="1" x14ac:dyDescent="0.35">
      <c r="B6" s="20" t="s">
        <v>248</v>
      </c>
      <c r="C6" s="13"/>
      <c r="D6" s="13"/>
      <c r="E6" s="97"/>
    </row>
    <row r="7" spans="2:13" s="20" customFormat="1" x14ac:dyDescent="0.35">
      <c r="C7" s="13"/>
      <c r="D7" s="13"/>
      <c r="E7" s="13"/>
    </row>
    <row r="8" spans="2:13" ht="13.5" thickBot="1" x14ac:dyDescent="0.4">
      <c r="F8" s="211" t="s">
        <v>141</v>
      </c>
      <c r="G8" s="212"/>
      <c r="H8" s="212"/>
      <c r="I8" s="212"/>
      <c r="J8" s="212"/>
      <c r="K8" s="212"/>
    </row>
    <row r="9" spans="2:13" s="33" customFormat="1" ht="42.75" x14ac:dyDescent="0.35">
      <c r="B9" s="120" t="s">
        <v>18</v>
      </c>
      <c r="C9" s="120" t="s">
        <v>19</v>
      </c>
      <c r="D9" s="120" t="s">
        <v>140</v>
      </c>
      <c r="E9" s="120" t="s">
        <v>21</v>
      </c>
      <c r="F9" s="138" t="s">
        <v>142</v>
      </c>
      <c r="G9" s="138" t="s">
        <v>143</v>
      </c>
      <c r="H9" s="138" t="s">
        <v>144</v>
      </c>
      <c r="I9" s="138" t="s">
        <v>145</v>
      </c>
      <c r="J9" s="138" t="s">
        <v>146</v>
      </c>
      <c r="K9" s="138" t="s">
        <v>147</v>
      </c>
      <c r="L9" s="139" t="s">
        <v>148</v>
      </c>
      <c r="M9" s="142" t="s">
        <v>152</v>
      </c>
    </row>
    <row r="10" spans="2:13" x14ac:dyDescent="0.35">
      <c r="B10" s="185" t="s">
        <v>58</v>
      </c>
      <c r="C10" s="76" t="s">
        <v>26</v>
      </c>
      <c r="D10" s="74">
        <f>Minacce!$D7</f>
        <v>1</v>
      </c>
      <c r="E10" s="121" t="s">
        <v>68</v>
      </c>
      <c r="F10" s="121" t="s">
        <v>149</v>
      </c>
      <c r="G10" s="121" t="s">
        <v>149</v>
      </c>
      <c r="H10" s="121"/>
      <c r="I10" s="121"/>
      <c r="J10" s="121"/>
      <c r="K10" s="121"/>
      <c r="L10" s="140">
        <f>'Calcolo del rischio'!$F$78</f>
        <v>0</v>
      </c>
      <c r="M10" s="122"/>
    </row>
    <row r="11" spans="2:13" x14ac:dyDescent="0.35">
      <c r="B11" s="186"/>
      <c r="C11" s="76" t="s">
        <v>27</v>
      </c>
      <c r="D11" s="74">
        <f>Minacce!$D8</f>
        <v>1</v>
      </c>
      <c r="E11" s="74" t="s">
        <v>69</v>
      </c>
      <c r="F11" s="74" t="s">
        <v>149</v>
      </c>
      <c r="G11" s="74" t="s">
        <v>149</v>
      </c>
      <c r="H11" s="74"/>
      <c r="I11" s="74"/>
      <c r="J11" s="74"/>
      <c r="K11" s="74"/>
      <c r="L11" s="140">
        <f>'Calcolo del rischio'!$G$78</f>
        <v>0</v>
      </c>
      <c r="M11" s="122"/>
    </row>
    <row r="12" spans="2:13" ht="26.25" x14ac:dyDescent="0.35">
      <c r="B12" s="186"/>
      <c r="C12" s="76" t="s">
        <v>28</v>
      </c>
      <c r="D12" s="74">
        <f>Minacce!$D9</f>
        <v>1</v>
      </c>
      <c r="E12" s="74" t="s">
        <v>69</v>
      </c>
      <c r="F12" s="74" t="s">
        <v>149</v>
      </c>
      <c r="G12" s="74" t="s">
        <v>149</v>
      </c>
      <c r="H12" s="74"/>
      <c r="I12" s="74"/>
      <c r="J12" s="74"/>
      <c r="K12" s="74"/>
      <c r="L12" s="140">
        <f>'Calcolo del rischio'!$H$78</f>
        <v>0</v>
      </c>
      <c r="M12" s="122"/>
    </row>
    <row r="13" spans="2:13" ht="39.4" x14ac:dyDescent="0.35">
      <c r="B13" s="186"/>
      <c r="C13" s="76" t="s">
        <v>29</v>
      </c>
      <c r="D13" s="74">
        <f>Minacce!$D10</f>
        <v>1</v>
      </c>
      <c r="E13" s="121" t="s">
        <v>69</v>
      </c>
      <c r="F13" s="121" t="s">
        <v>149</v>
      </c>
      <c r="G13" s="121" t="s">
        <v>149</v>
      </c>
      <c r="H13" s="121"/>
      <c r="I13" s="121"/>
      <c r="J13" s="121"/>
      <c r="K13" s="121"/>
      <c r="L13" s="140">
        <f>'Calcolo del rischio'!$I$78</f>
        <v>0</v>
      </c>
      <c r="M13" s="122"/>
    </row>
    <row r="14" spans="2:13" x14ac:dyDescent="0.35">
      <c r="B14" s="186"/>
      <c r="C14" s="76" t="s">
        <v>30</v>
      </c>
      <c r="D14" s="74">
        <f>Minacce!$D11</f>
        <v>1</v>
      </c>
      <c r="E14" s="74" t="s">
        <v>69</v>
      </c>
      <c r="F14" s="74" t="s">
        <v>149</v>
      </c>
      <c r="G14" s="74" t="s">
        <v>149</v>
      </c>
      <c r="H14" s="74"/>
      <c r="I14" s="74"/>
      <c r="J14" s="74"/>
      <c r="K14" s="74"/>
      <c r="L14" s="140">
        <f>'Calcolo del rischio'!$J$78</f>
        <v>0</v>
      </c>
      <c r="M14" s="122"/>
    </row>
    <row r="15" spans="2:13" ht="26.25" x14ac:dyDescent="0.35">
      <c r="B15" s="185" t="s">
        <v>81</v>
      </c>
      <c r="C15" s="76" t="s">
        <v>31</v>
      </c>
      <c r="D15" s="74">
        <f>Minacce!$D12</f>
        <v>1</v>
      </c>
      <c r="E15" s="74" t="s">
        <v>69</v>
      </c>
      <c r="F15" s="74" t="s">
        <v>149</v>
      </c>
      <c r="G15" s="74" t="s">
        <v>149</v>
      </c>
      <c r="H15" s="74"/>
      <c r="I15" s="74"/>
      <c r="J15" s="74"/>
      <c r="K15" s="74"/>
      <c r="L15" s="140">
        <f>'Calcolo del rischio'!$K$78</f>
        <v>0</v>
      </c>
      <c r="M15" s="122"/>
    </row>
    <row r="16" spans="2:13" x14ac:dyDescent="0.35">
      <c r="B16" s="186"/>
      <c r="C16" s="76" t="s">
        <v>32</v>
      </c>
      <c r="D16" s="74">
        <f>Minacce!$D13</f>
        <v>1</v>
      </c>
      <c r="E16" s="74" t="s">
        <v>69</v>
      </c>
      <c r="F16" s="74" t="s">
        <v>149</v>
      </c>
      <c r="G16" s="74" t="s">
        <v>149</v>
      </c>
      <c r="H16" s="74"/>
      <c r="I16" s="74"/>
      <c r="J16" s="74"/>
      <c r="K16" s="74"/>
      <c r="L16" s="140">
        <f>'Calcolo del rischio'!$L$78</f>
        <v>0</v>
      </c>
      <c r="M16" s="122"/>
    </row>
    <row r="17" spans="2:13" ht="26.25" x14ac:dyDescent="0.35">
      <c r="B17" s="186"/>
      <c r="C17" s="76" t="s">
        <v>161</v>
      </c>
      <c r="D17" s="74">
        <f>Minacce!$D14</f>
        <v>1</v>
      </c>
      <c r="E17" s="121" t="s">
        <v>69</v>
      </c>
      <c r="F17" s="121" t="s">
        <v>149</v>
      </c>
      <c r="G17" s="121" t="s">
        <v>149</v>
      </c>
      <c r="H17" s="121"/>
      <c r="I17" s="121"/>
      <c r="J17" s="121"/>
      <c r="K17" s="121"/>
      <c r="L17" s="140">
        <f>'Calcolo del rischio'!$M$78</f>
        <v>0</v>
      </c>
      <c r="M17" s="122"/>
    </row>
    <row r="18" spans="2:13" ht="26.25" x14ac:dyDescent="0.35">
      <c r="B18" s="188" t="s">
        <v>82</v>
      </c>
      <c r="C18" s="76" t="s">
        <v>162</v>
      </c>
      <c r="D18" s="74">
        <f>Minacce!$D15</f>
        <v>2</v>
      </c>
      <c r="E18" s="74" t="s">
        <v>69</v>
      </c>
      <c r="F18" s="74" t="s">
        <v>149</v>
      </c>
      <c r="G18" s="74" t="s">
        <v>149</v>
      </c>
      <c r="H18" s="74"/>
      <c r="I18" s="74"/>
      <c r="J18" s="74"/>
      <c r="K18" s="74"/>
      <c r="L18" s="140">
        <f>'Calcolo del rischio'!$N$78</f>
        <v>0</v>
      </c>
      <c r="M18" s="122"/>
    </row>
    <row r="19" spans="2:13" ht="26.25" x14ac:dyDescent="0.35">
      <c r="B19" s="189"/>
      <c r="C19" s="76" t="s">
        <v>34</v>
      </c>
      <c r="D19" s="74">
        <f>Minacce!$D16</f>
        <v>2</v>
      </c>
      <c r="E19" s="121" t="s">
        <v>69</v>
      </c>
      <c r="F19" s="121" t="s">
        <v>149</v>
      </c>
      <c r="G19" s="121" t="s">
        <v>149</v>
      </c>
      <c r="H19" s="121"/>
      <c r="I19" s="121"/>
      <c r="J19" s="121"/>
      <c r="K19" s="121"/>
      <c r="L19" s="140">
        <f>'Calcolo del rischio'!$O$78</f>
        <v>0</v>
      </c>
      <c r="M19" s="122"/>
    </row>
    <row r="20" spans="2:13" ht="26.25" x14ac:dyDescent="0.35">
      <c r="B20" s="189"/>
      <c r="C20" s="76" t="s">
        <v>163</v>
      </c>
      <c r="D20" s="74">
        <f>Minacce!$D17</f>
        <v>2</v>
      </c>
      <c r="E20" s="74" t="s">
        <v>70</v>
      </c>
      <c r="F20" s="74" t="s">
        <v>149</v>
      </c>
      <c r="G20" s="74" t="s">
        <v>149</v>
      </c>
      <c r="H20" s="74" t="s">
        <v>149</v>
      </c>
      <c r="I20" s="74"/>
      <c r="J20" s="74" t="s">
        <v>149</v>
      </c>
      <c r="K20" s="74"/>
      <c r="L20" s="140">
        <f>'Calcolo del rischio'!$P$78</f>
        <v>0</v>
      </c>
      <c r="M20" s="122"/>
    </row>
    <row r="21" spans="2:13" ht="26.25" x14ac:dyDescent="0.35">
      <c r="B21" s="189"/>
      <c r="C21" s="76" t="s">
        <v>36</v>
      </c>
      <c r="D21" s="74">
        <f>Minacce!$D18</f>
        <v>2</v>
      </c>
      <c r="E21" s="74" t="s">
        <v>68</v>
      </c>
      <c r="F21" s="74"/>
      <c r="G21" s="74" t="s">
        <v>149</v>
      </c>
      <c r="H21" s="74"/>
      <c r="I21" s="74" t="s">
        <v>149</v>
      </c>
      <c r="J21" s="74" t="s">
        <v>149</v>
      </c>
      <c r="K21" s="74"/>
      <c r="L21" s="140">
        <f>'Calcolo del rischio'!$Q$78</f>
        <v>0</v>
      </c>
      <c r="M21" s="122"/>
    </row>
    <row r="22" spans="2:13" ht="39.4" x14ac:dyDescent="0.35">
      <c r="B22" s="189"/>
      <c r="C22" s="76" t="s">
        <v>164</v>
      </c>
      <c r="D22" s="74">
        <f>Minacce!$D19</f>
        <v>2</v>
      </c>
      <c r="E22" s="74" t="s">
        <v>69</v>
      </c>
      <c r="F22" s="74"/>
      <c r="G22" s="74" t="s">
        <v>149</v>
      </c>
      <c r="H22" s="74"/>
      <c r="I22" s="74" t="s">
        <v>149</v>
      </c>
      <c r="J22" s="74" t="s">
        <v>149</v>
      </c>
      <c r="K22" s="74"/>
      <c r="L22" s="140">
        <f>'Calcolo del rischio'!$R$78</f>
        <v>0</v>
      </c>
      <c r="M22" s="122"/>
    </row>
    <row r="23" spans="2:13" ht="105" x14ac:dyDescent="0.35">
      <c r="B23" s="190"/>
      <c r="C23" s="76" t="s">
        <v>165</v>
      </c>
      <c r="D23" s="74">
        <f>Minacce!$D20</f>
        <v>2</v>
      </c>
      <c r="E23" s="74" t="s">
        <v>69</v>
      </c>
      <c r="F23" s="74"/>
      <c r="G23" s="74" t="s">
        <v>149</v>
      </c>
      <c r="H23" s="74"/>
      <c r="I23" s="74"/>
      <c r="J23" s="74"/>
      <c r="K23" s="74"/>
      <c r="L23" s="140">
        <f>'Calcolo del rischio'!$S$78</f>
        <v>0</v>
      </c>
      <c r="M23" s="123"/>
    </row>
    <row r="24" spans="2:13" x14ac:dyDescent="0.35">
      <c r="B24" s="131" t="s">
        <v>83</v>
      </c>
      <c r="C24" s="76" t="s">
        <v>38</v>
      </c>
      <c r="D24" s="74">
        <f>Minacce!$D21</f>
        <v>2</v>
      </c>
      <c r="E24" s="74" t="s">
        <v>69</v>
      </c>
      <c r="F24" s="74" t="s">
        <v>149</v>
      </c>
      <c r="G24" s="74" t="s">
        <v>149</v>
      </c>
      <c r="H24" s="74" t="s">
        <v>149</v>
      </c>
      <c r="I24" s="74"/>
      <c r="J24" s="74"/>
      <c r="K24" s="74"/>
      <c r="L24" s="140">
        <f>'Calcolo del rischio'!$T$78</f>
        <v>0</v>
      </c>
      <c r="M24" s="122"/>
    </row>
    <row r="25" spans="2:13" ht="26.25" x14ac:dyDescent="0.35">
      <c r="B25" s="188" t="s">
        <v>84</v>
      </c>
      <c r="C25" s="76" t="s">
        <v>39</v>
      </c>
      <c r="D25" s="74">
        <f>Minacce!$D22</f>
        <v>2</v>
      </c>
      <c r="E25" s="74" t="s">
        <v>68</v>
      </c>
      <c r="F25" s="74"/>
      <c r="G25" s="74"/>
      <c r="H25" s="74"/>
      <c r="I25" s="74"/>
      <c r="J25" s="74" t="s">
        <v>149</v>
      </c>
      <c r="K25" s="74"/>
      <c r="L25" s="140">
        <f>'Calcolo del rischio'!$U$78</f>
        <v>0</v>
      </c>
      <c r="M25" s="122"/>
    </row>
    <row r="26" spans="2:13" ht="26.25" x14ac:dyDescent="0.35">
      <c r="B26" s="189"/>
      <c r="C26" s="76" t="s">
        <v>130</v>
      </c>
      <c r="D26" s="74">
        <f>Minacce!$D23</f>
        <v>2</v>
      </c>
      <c r="E26" s="74" t="s">
        <v>71</v>
      </c>
      <c r="F26" s="121" t="s">
        <v>149</v>
      </c>
      <c r="G26" s="121" t="s">
        <v>149</v>
      </c>
      <c r="H26" s="121"/>
      <c r="I26" s="121"/>
      <c r="J26" s="121" t="s">
        <v>149</v>
      </c>
      <c r="K26" s="121" t="s">
        <v>149</v>
      </c>
      <c r="L26" s="140">
        <f>'Calcolo del rischio'!$V$78</f>
        <v>0</v>
      </c>
      <c r="M26" s="122"/>
    </row>
    <row r="27" spans="2:13" ht="26.25" x14ac:dyDescent="0.35">
      <c r="B27" s="189"/>
      <c r="C27" s="76" t="s">
        <v>40</v>
      </c>
      <c r="D27" s="74">
        <f>Minacce!$D24</f>
        <v>2</v>
      </c>
      <c r="E27" s="121" t="s">
        <v>71</v>
      </c>
      <c r="F27" s="121" t="s">
        <v>149</v>
      </c>
      <c r="G27" s="121" t="s">
        <v>149</v>
      </c>
      <c r="H27" s="121"/>
      <c r="I27" s="121" t="s">
        <v>149</v>
      </c>
      <c r="J27" s="121"/>
      <c r="K27" s="121" t="s">
        <v>149</v>
      </c>
      <c r="L27" s="140">
        <f>'Calcolo del rischio'!$W$78</f>
        <v>0</v>
      </c>
      <c r="M27" s="122"/>
    </row>
    <row r="28" spans="2:13" ht="39.4" x14ac:dyDescent="0.35">
      <c r="B28" s="189"/>
      <c r="C28" s="76" t="s">
        <v>41</v>
      </c>
      <c r="D28" s="74">
        <f>Minacce!$D25</f>
        <v>2</v>
      </c>
      <c r="E28" s="121" t="s">
        <v>72</v>
      </c>
      <c r="F28" s="121"/>
      <c r="G28" s="121"/>
      <c r="H28" s="121"/>
      <c r="I28" s="121" t="s">
        <v>149</v>
      </c>
      <c r="J28" s="121"/>
      <c r="K28" s="121" t="s">
        <v>149</v>
      </c>
      <c r="L28" s="140">
        <f>'Calcolo del rischio'!$X$78</f>
        <v>0</v>
      </c>
      <c r="M28" s="122"/>
    </row>
    <row r="29" spans="2:13" ht="39.4" x14ac:dyDescent="0.35">
      <c r="B29" s="189"/>
      <c r="C29" s="76" t="s">
        <v>131</v>
      </c>
      <c r="D29" s="74">
        <f>Minacce!$D26</f>
        <v>2</v>
      </c>
      <c r="E29" s="121" t="s">
        <v>71</v>
      </c>
      <c r="F29" s="121"/>
      <c r="G29" s="121"/>
      <c r="H29" s="121"/>
      <c r="I29" s="121" t="s">
        <v>149</v>
      </c>
      <c r="J29" s="121"/>
      <c r="K29" s="121"/>
      <c r="L29" s="140">
        <f>'Calcolo del rischio'!$Y$78</f>
        <v>0</v>
      </c>
      <c r="M29" s="122"/>
    </row>
    <row r="30" spans="2:13" ht="26.25" x14ac:dyDescent="0.35">
      <c r="B30" s="190"/>
      <c r="C30" s="76" t="s">
        <v>42</v>
      </c>
      <c r="D30" s="74">
        <f>Minacce!$D27</f>
        <v>2</v>
      </c>
      <c r="E30" s="121" t="s">
        <v>0</v>
      </c>
      <c r="F30" s="74"/>
      <c r="G30" s="74" t="s">
        <v>149</v>
      </c>
      <c r="H30" s="74" t="s">
        <v>149</v>
      </c>
      <c r="I30" s="74" t="s">
        <v>149</v>
      </c>
      <c r="J30" s="74" t="s">
        <v>149</v>
      </c>
      <c r="K30" s="74"/>
      <c r="L30" s="140">
        <f>'Calcolo del rischio'!$Z$78</f>
        <v>0</v>
      </c>
      <c r="M30" s="122"/>
    </row>
    <row r="31" spans="2:13" ht="26.25" x14ac:dyDescent="0.35">
      <c r="B31" s="188" t="s">
        <v>85</v>
      </c>
      <c r="C31" s="76" t="s">
        <v>43</v>
      </c>
      <c r="D31" s="74">
        <f>Minacce!$D28</f>
        <v>2</v>
      </c>
      <c r="E31" s="74" t="s">
        <v>0</v>
      </c>
      <c r="F31" s="74" t="s">
        <v>149</v>
      </c>
      <c r="G31" s="74" t="s">
        <v>149</v>
      </c>
      <c r="H31" s="74" t="s">
        <v>149</v>
      </c>
      <c r="I31" s="74"/>
      <c r="J31" s="74"/>
      <c r="K31" s="74" t="s">
        <v>149</v>
      </c>
      <c r="L31" s="140">
        <f>'Calcolo del rischio'!$AA$78</f>
        <v>0</v>
      </c>
      <c r="M31" s="122"/>
    </row>
    <row r="32" spans="2:13" ht="39.4" x14ac:dyDescent="0.35">
      <c r="B32" s="189"/>
      <c r="C32" s="76" t="s">
        <v>90</v>
      </c>
      <c r="D32" s="74">
        <f>Minacce!$D29</f>
        <v>2</v>
      </c>
      <c r="E32" s="74" t="s">
        <v>68</v>
      </c>
      <c r="F32" s="74" t="s">
        <v>149</v>
      </c>
      <c r="G32" s="74" t="s">
        <v>149</v>
      </c>
      <c r="H32" s="74" t="s">
        <v>149</v>
      </c>
      <c r="I32" s="74" t="s">
        <v>149</v>
      </c>
      <c r="J32" s="74" t="s">
        <v>149</v>
      </c>
      <c r="K32" s="74" t="s">
        <v>149</v>
      </c>
      <c r="L32" s="140">
        <f>'Calcolo del rischio'!$AB$78</f>
        <v>0</v>
      </c>
      <c r="M32" s="122"/>
    </row>
    <row r="33" spans="2:13" ht="26.25" x14ac:dyDescent="0.35">
      <c r="B33" s="189"/>
      <c r="C33" s="76" t="s">
        <v>91</v>
      </c>
      <c r="D33" s="74">
        <f>Minacce!$D30</f>
        <v>2</v>
      </c>
      <c r="E33" s="74" t="s">
        <v>70</v>
      </c>
      <c r="F33" s="74" t="s">
        <v>149</v>
      </c>
      <c r="G33" s="74" t="s">
        <v>149</v>
      </c>
      <c r="H33" s="74" t="s">
        <v>149</v>
      </c>
      <c r="I33" s="74" t="s">
        <v>149</v>
      </c>
      <c r="J33" s="74" t="s">
        <v>149</v>
      </c>
      <c r="K33" s="74" t="s">
        <v>149</v>
      </c>
      <c r="L33" s="140">
        <f>'Calcolo del rischio'!$AC$78</f>
        <v>0</v>
      </c>
      <c r="M33" s="122"/>
    </row>
    <row r="34" spans="2:13" ht="39.4" x14ac:dyDescent="0.35">
      <c r="B34" s="189"/>
      <c r="C34" s="76" t="s">
        <v>92</v>
      </c>
      <c r="D34" s="74">
        <f>Minacce!$D31</f>
        <v>3</v>
      </c>
      <c r="E34" s="74" t="s">
        <v>70</v>
      </c>
      <c r="F34" s="74" t="s">
        <v>149</v>
      </c>
      <c r="G34" s="74" t="s">
        <v>149</v>
      </c>
      <c r="H34" s="74" t="s">
        <v>149</v>
      </c>
      <c r="I34" s="74" t="s">
        <v>149</v>
      </c>
      <c r="J34" s="74" t="s">
        <v>149</v>
      </c>
      <c r="K34" s="74" t="s">
        <v>149</v>
      </c>
      <c r="L34" s="140">
        <f>'Calcolo del rischio'!$AD$78</f>
        <v>0</v>
      </c>
      <c r="M34" s="122"/>
    </row>
    <row r="35" spans="2:13" ht="26.25" x14ac:dyDescent="0.35">
      <c r="B35" s="190"/>
      <c r="C35" s="76" t="s">
        <v>44</v>
      </c>
      <c r="D35" s="74">
        <f>Minacce!$D32</f>
        <v>2</v>
      </c>
      <c r="E35" s="74" t="s">
        <v>70</v>
      </c>
      <c r="F35" s="74" t="s">
        <v>149</v>
      </c>
      <c r="G35" s="74" t="s">
        <v>149</v>
      </c>
      <c r="H35" s="74" t="s">
        <v>149</v>
      </c>
      <c r="I35" s="74" t="s">
        <v>149</v>
      </c>
      <c r="J35" s="74" t="s">
        <v>149</v>
      </c>
      <c r="K35" s="74" t="s">
        <v>149</v>
      </c>
      <c r="L35" s="140">
        <f>'Calcolo del rischio'!$AE$78</f>
        <v>0</v>
      </c>
      <c r="M35" s="122"/>
    </row>
    <row r="36" spans="2:13" ht="26.25" x14ac:dyDescent="0.35">
      <c r="B36" s="191" t="s">
        <v>86</v>
      </c>
      <c r="C36" s="76" t="s">
        <v>45</v>
      </c>
      <c r="D36" s="74">
        <f>Minacce!$D33</f>
        <v>2</v>
      </c>
      <c r="E36" s="74" t="s">
        <v>68</v>
      </c>
      <c r="F36" s="74" t="s">
        <v>149</v>
      </c>
      <c r="G36" s="74" t="s">
        <v>149</v>
      </c>
      <c r="H36" s="74" t="s">
        <v>149</v>
      </c>
      <c r="I36" s="74" t="s">
        <v>149</v>
      </c>
      <c r="J36" s="74" t="s">
        <v>149</v>
      </c>
      <c r="K36" s="74" t="s">
        <v>149</v>
      </c>
      <c r="L36" s="140">
        <f>'Calcolo del rischio'!$AF$78</f>
        <v>0</v>
      </c>
      <c r="M36" s="123"/>
    </row>
    <row r="37" spans="2:13" ht="26.25" x14ac:dyDescent="0.35">
      <c r="B37" s="192"/>
      <c r="C37" s="76" t="s">
        <v>46</v>
      </c>
      <c r="D37" s="74">
        <f>Minacce!$D34</f>
        <v>2</v>
      </c>
      <c r="E37" s="74" t="s">
        <v>70</v>
      </c>
      <c r="F37" s="74" t="s">
        <v>149</v>
      </c>
      <c r="G37" s="74" t="s">
        <v>149</v>
      </c>
      <c r="H37" s="74" t="s">
        <v>149</v>
      </c>
      <c r="I37" s="74"/>
      <c r="J37" s="74"/>
      <c r="K37" s="74"/>
      <c r="L37" s="140">
        <f>'Calcolo del rischio'!$AG$78</f>
        <v>0</v>
      </c>
      <c r="M37" s="123"/>
    </row>
    <row r="38" spans="2:13" x14ac:dyDescent="0.35">
      <c r="B38" s="192"/>
      <c r="C38" s="76" t="s">
        <v>132</v>
      </c>
      <c r="D38" s="74">
        <f>Minacce!$D35</f>
        <v>3</v>
      </c>
      <c r="E38" s="74" t="s">
        <v>70</v>
      </c>
      <c r="F38" s="74" t="s">
        <v>149</v>
      </c>
      <c r="G38" s="74" t="s">
        <v>149</v>
      </c>
      <c r="H38" s="74" t="s">
        <v>149</v>
      </c>
      <c r="I38" s="74" t="s">
        <v>149</v>
      </c>
      <c r="J38" s="74"/>
      <c r="K38" s="74" t="s">
        <v>149</v>
      </c>
      <c r="L38" s="140">
        <f>'Calcolo del rischio'!$AH$78</f>
        <v>0</v>
      </c>
      <c r="M38" s="122"/>
    </row>
    <row r="39" spans="2:13" ht="26.25" x14ac:dyDescent="0.35">
      <c r="B39" s="192"/>
      <c r="C39" s="76" t="s">
        <v>47</v>
      </c>
      <c r="D39" s="74">
        <f>Minacce!$D36</f>
        <v>3</v>
      </c>
      <c r="E39" s="74" t="s">
        <v>70</v>
      </c>
      <c r="F39" s="74" t="s">
        <v>149</v>
      </c>
      <c r="G39" s="74" t="s">
        <v>149</v>
      </c>
      <c r="H39" s="74" t="s">
        <v>149</v>
      </c>
      <c r="I39" s="74" t="s">
        <v>149</v>
      </c>
      <c r="J39" s="74" t="s">
        <v>149</v>
      </c>
      <c r="K39" s="74" t="s">
        <v>149</v>
      </c>
      <c r="L39" s="140">
        <f>'Calcolo del rischio'!$AI$78</f>
        <v>0</v>
      </c>
      <c r="M39" s="122"/>
    </row>
    <row r="40" spans="2:13" ht="26.25" x14ac:dyDescent="0.35">
      <c r="B40" s="192"/>
      <c r="C40" s="76" t="s">
        <v>133</v>
      </c>
      <c r="D40" s="74">
        <f>Minacce!$D37</f>
        <v>2</v>
      </c>
      <c r="E40" s="74" t="s">
        <v>70</v>
      </c>
      <c r="F40" s="74" t="s">
        <v>149</v>
      </c>
      <c r="G40" s="74" t="s">
        <v>149</v>
      </c>
      <c r="H40" s="74" t="s">
        <v>149</v>
      </c>
      <c r="I40" s="74" t="s">
        <v>149</v>
      </c>
      <c r="J40" s="74" t="s">
        <v>149</v>
      </c>
      <c r="K40" s="74" t="s">
        <v>149</v>
      </c>
      <c r="L40" s="140">
        <f>'Calcolo del rischio'!$AJ$78</f>
        <v>0</v>
      </c>
      <c r="M40" s="122"/>
    </row>
    <row r="41" spans="2:13" ht="39.4" x14ac:dyDescent="0.35">
      <c r="B41" s="193"/>
      <c r="C41" s="76" t="s">
        <v>138</v>
      </c>
      <c r="D41" s="74">
        <f>Minacce!$D38</f>
        <v>2</v>
      </c>
      <c r="E41" s="121" t="s">
        <v>139</v>
      </c>
      <c r="F41" s="121" t="s">
        <v>149</v>
      </c>
      <c r="G41" s="121" t="s">
        <v>149</v>
      </c>
      <c r="H41" s="121" t="s">
        <v>149</v>
      </c>
      <c r="I41" s="121" t="s">
        <v>149</v>
      </c>
      <c r="J41" s="121"/>
      <c r="K41" s="121"/>
      <c r="L41" s="140">
        <f>'Calcolo del rischio'!$AK$78</f>
        <v>0</v>
      </c>
      <c r="M41" s="148"/>
    </row>
    <row r="42" spans="2:13" x14ac:dyDescent="0.35">
      <c r="B42" s="185" t="s">
        <v>87</v>
      </c>
      <c r="C42" s="76" t="s">
        <v>48</v>
      </c>
      <c r="D42" s="74">
        <f>Minacce!$D39</f>
        <v>2</v>
      </c>
      <c r="E42" s="74" t="s">
        <v>70</v>
      </c>
      <c r="F42" s="74" t="s">
        <v>149</v>
      </c>
      <c r="G42" s="74" t="s">
        <v>149</v>
      </c>
      <c r="H42" s="74" t="s">
        <v>149</v>
      </c>
      <c r="I42" s="74" t="s">
        <v>149</v>
      </c>
      <c r="J42" s="74" t="s">
        <v>149</v>
      </c>
      <c r="K42" s="74" t="s">
        <v>149</v>
      </c>
      <c r="L42" s="140">
        <f>'Calcolo del rischio'!$AL$78</f>
        <v>0</v>
      </c>
      <c r="M42" s="123"/>
    </row>
    <row r="43" spans="2:13" ht="26.25" x14ac:dyDescent="0.35">
      <c r="B43" s="186"/>
      <c r="C43" s="76" t="s">
        <v>49</v>
      </c>
      <c r="D43" s="74">
        <f>Minacce!$D40</f>
        <v>2</v>
      </c>
      <c r="E43" s="74" t="s">
        <v>70</v>
      </c>
      <c r="F43" s="74" t="s">
        <v>149</v>
      </c>
      <c r="G43" s="74" t="s">
        <v>149</v>
      </c>
      <c r="H43" s="74" t="s">
        <v>149</v>
      </c>
      <c r="I43" s="74" t="s">
        <v>149</v>
      </c>
      <c r="J43" s="74" t="s">
        <v>149</v>
      </c>
      <c r="K43" s="74" t="s">
        <v>149</v>
      </c>
      <c r="L43" s="140">
        <f>'Calcolo del rischio'!$AM$78</f>
        <v>0</v>
      </c>
      <c r="M43" s="122"/>
    </row>
    <row r="44" spans="2:13" ht="26.25" x14ac:dyDescent="0.35">
      <c r="B44" s="186"/>
      <c r="C44" s="76" t="s">
        <v>50</v>
      </c>
      <c r="D44" s="74">
        <f>Minacce!$D41</f>
        <v>2</v>
      </c>
      <c r="E44" s="74" t="s">
        <v>68</v>
      </c>
      <c r="F44" s="74" t="s">
        <v>149</v>
      </c>
      <c r="G44" s="74" t="s">
        <v>149</v>
      </c>
      <c r="H44" s="74"/>
      <c r="I44" s="74"/>
      <c r="J44" s="74"/>
      <c r="K44" s="74"/>
      <c r="L44" s="140">
        <f>'Calcolo del rischio'!$AN$78</f>
        <v>0</v>
      </c>
      <c r="M44" s="122"/>
    </row>
    <row r="45" spans="2:13" ht="26.25" x14ac:dyDescent="0.35">
      <c r="B45" s="186"/>
      <c r="C45" s="76" t="s">
        <v>51</v>
      </c>
      <c r="D45" s="74">
        <f>Minacce!$D42</f>
        <v>2</v>
      </c>
      <c r="E45" s="74" t="s">
        <v>70</v>
      </c>
      <c r="F45" s="74" t="s">
        <v>149</v>
      </c>
      <c r="G45" s="74" t="s">
        <v>149</v>
      </c>
      <c r="H45" s="74" t="s">
        <v>149</v>
      </c>
      <c r="I45" s="74" t="s">
        <v>149</v>
      </c>
      <c r="J45" s="74" t="s">
        <v>149</v>
      </c>
      <c r="K45" s="74" t="s">
        <v>149</v>
      </c>
      <c r="L45" s="140">
        <f>'Calcolo del rischio'!$AO$78</f>
        <v>0</v>
      </c>
      <c r="M45" s="122"/>
    </row>
    <row r="46" spans="2:13" ht="13.5" thickBot="1" x14ac:dyDescent="0.4">
      <c r="B46" s="186"/>
      <c r="C46" s="76" t="s">
        <v>52</v>
      </c>
      <c r="D46" s="74">
        <f>Minacce!$D43</f>
        <v>2</v>
      </c>
      <c r="E46" s="74" t="s">
        <v>70</v>
      </c>
      <c r="F46" s="141"/>
      <c r="G46" s="141"/>
      <c r="H46" s="141" t="s">
        <v>149</v>
      </c>
      <c r="I46" s="141" t="s">
        <v>149</v>
      </c>
      <c r="J46" s="141"/>
      <c r="K46" s="141"/>
      <c r="L46" s="140">
        <f>'Calcolo del rischio'!$AP$78</f>
        <v>0</v>
      </c>
      <c r="M46" s="122"/>
    </row>
  </sheetData>
  <mergeCells count="8">
    <mergeCell ref="B42:B46"/>
    <mergeCell ref="F8:K8"/>
    <mergeCell ref="B10:B14"/>
    <mergeCell ref="B15:B17"/>
    <mergeCell ref="B18:B23"/>
    <mergeCell ref="B25:B30"/>
    <mergeCell ref="B31:B35"/>
    <mergeCell ref="B36:B41"/>
  </mergeCells>
  <conditionalFormatting sqref="L10:L22">
    <cfRule type="cellIs" dxfId="27" priority="57" operator="equal">
      <formula>0</formula>
    </cfRule>
    <cfRule type="cellIs" dxfId="26" priority="58" operator="greaterThan">
      <formula>39</formula>
    </cfRule>
    <cfRule type="cellIs" dxfId="25" priority="59" operator="between">
      <formula>21</formula>
      <formula>40</formula>
    </cfRule>
    <cfRule type="cellIs" dxfId="24" priority="60" operator="lessThan">
      <formula>21</formula>
    </cfRule>
  </conditionalFormatting>
  <conditionalFormatting sqref="L23">
    <cfRule type="cellIs" dxfId="23" priority="45" operator="equal">
      <formula>0</formula>
    </cfRule>
    <cfRule type="cellIs" dxfId="22" priority="46" operator="greaterThan">
      <formula>39</formula>
    </cfRule>
    <cfRule type="cellIs" dxfId="21" priority="47" operator="between">
      <formula>21</formula>
      <formula>40</formula>
    </cfRule>
    <cfRule type="cellIs" dxfId="20" priority="48" operator="lessThan">
      <formula>21</formula>
    </cfRule>
  </conditionalFormatting>
  <conditionalFormatting sqref="L24:L29">
    <cfRule type="cellIs" dxfId="19" priority="41" operator="equal">
      <formula>0</formula>
    </cfRule>
    <cfRule type="cellIs" dxfId="18" priority="42" operator="greaterThan">
      <formula>39</formula>
    </cfRule>
    <cfRule type="cellIs" dxfId="17" priority="43" operator="between">
      <formula>21</formula>
      <formula>40</formula>
    </cfRule>
    <cfRule type="cellIs" dxfId="16" priority="44" operator="lessThan">
      <formula>21</formula>
    </cfRule>
  </conditionalFormatting>
  <conditionalFormatting sqref="L30">
    <cfRule type="cellIs" dxfId="15" priority="37" operator="equal">
      <formula>0</formula>
    </cfRule>
    <cfRule type="cellIs" dxfId="14" priority="38" operator="greaterThan">
      <formula>39</formula>
    </cfRule>
    <cfRule type="cellIs" dxfId="13" priority="39" operator="between">
      <formula>21</formula>
      <formula>40</formula>
    </cfRule>
    <cfRule type="cellIs" dxfId="12" priority="40" operator="lessThan">
      <formula>21</formula>
    </cfRule>
  </conditionalFormatting>
  <conditionalFormatting sqref="L31">
    <cfRule type="cellIs" dxfId="11" priority="33" operator="equal">
      <formula>0</formula>
    </cfRule>
    <cfRule type="cellIs" dxfId="10" priority="34" operator="greaterThan">
      <formula>39</formula>
    </cfRule>
    <cfRule type="cellIs" dxfId="9" priority="35" operator="between">
      <formula>21</formula>
      <formula>40</formula>
    </cfRule>
    <cfRule type="cellIs" dxfId="8" priority="36" operator="lessThan">
      <formula>21</formula>
    </cfRule>
  </conditionalFormatting>
  <conditionalFormatting sqref="L32:L36">
    <cfRule type="cellIs" dxfId="7" priority="29" operator="equal">
      <formula>0</formula>
    </cfRule>
    <cfRule type="cellIs" dxfId="6" priority="30" operator="greaterThan">
      <formula>39</formula>
    </cfRule>
    <cfRule type="cellIs" dxfId="5" priority="31" operator="between">
      <formula>21</formula>
      <formula>40</formula>
    </cfRule>
    <cfRule type="cellIs" dxfId="4" priority="32" operator="lessThan">
      <formula>21</formula>
    </cfRule>
  </conditionalFormatting>
  <conditionalFormatting sqref="L37:L46">
    <cfRule type="cellIs" dxfId="3" priority="25" operator="equal">
      <formula>0</formula>
    </cfRule>
    <cfRule type="cellIs" dxfId="2" priority="26" operator="greaterThan">
      <formula>39</formula>
    </cfRule>
    <cfRule type="cellIs" dxfId="1" priority="27" operator="between">
      <formula>21</formula>
      <formula>40</formula>
    </cfRule>
    <cfRule type="cellIs" dxfId="0" priority="28" operator="lessThan">
      <formula>21</formula>
    </cfRule>
  </conditionalFormatting>
  <pageMargins left="0.55118110236220474" right="0.51181102362204722" top="0.98425196850393704" bottom="0.98425196850393704" header="0.51181102362204722" footer="0.51181102362204722"/>
  <pageSetup paperSize="9" scale="70" fitToHeight="0" orientation="landscape" r:id="rId1"/>
  <headerFooter alignWithMargins="0">
    <oddHeader>&amp;L&amp;F&amp;R&amp;A</oddHeader>
    <oddFooter>&amp;LDocumento riservato per la Direzione, i partecipanti alla valutazione del rischio privacy, consulenti e auditor per la privacy.&amp;RPagina &amp;P di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topLeftCell="B111" workbookViewId="0">
      <selection activeCell="D122" sqref="D122"/>
    </sheetView>
  </sheetViews>
  <sheetFormatPr defaultRowHeight="14.25" x14ac:dyDescent="0.45"/>
  <cols>
    <col min="1" max="1" width="9.06640625" style="171"/>
    <col min="2" max="2" width="35" style="172" customWidth="1"/>
    <col min="3" max="3" width="16.3984375" style="171" customWidth="1"/>
    <col min="4" max="4" width="61" style="172" customWidth="1"/>
    <col min="5" max="5" width="55.59765625" style="172" customWidth="1"/>
    <col min="6" max="16384" width="9.06640625" style="165"/>
  </cols>
  <sheetData>
    <row r="1" spans="1:5" s="20" customFormat="1" ht="23.25" x14ac:dyDescent="0.35">
      <c r="B1" s="73" t="s">
        <v>628</v>
      </c>
      <c r="C1" s="13"/>
      <c r="D1" s="13"/>
      <c r="E1" s="13"/>
    </row>
    <row r="2" spans="1:5" s="20" customFormat="1" ht="13.15" x14ac:dyDescent="0.35">
      <c r="B2" s="20" t="s">
        <v>629</v>
      </c>
      <c r="C2" s="13"/>
      <c r="D2" s="13"/>
      <c r="E2" s="13"/>
    </row>
    <row r="4" spans="1:5" ht="42" x14ac:dyDescent="0.45">
      <c r="A4" s="162" t="s">
        <v>252</v>
      </c>
      <c r="B4" s="163" t="s">
        <v>253</v>
      </c>
      <c r="C4" s="164" t="s">
        <v>254</v>
      </c>
      <c r="D4" s="163" t="s">
        <v>255</v>
      </c>
      <c r="E4" s="163" t="s">
        <v>256</v>
      </c>
    </row>
    <row r="5" spans="1:5" ht="28.5" x14ac:dyDescent="0.45">
      <c r="A5" s="166" t="s">
        <v>257</v>
      </c>
      <c r="B5" s="167" t="s">
        <v>258</v>
      </c>
      <c r="C5" s="168" t="s">
        <v>259</v>
      </c>
      <c r="D5" s="167" t="s">
        <v>260</v>
      </c>
      <c r="E5" s="167" t="s">
        <v>261</v>
      </c>
    </row>
    <row r="6" spans="1:5" ht="28.5" x14ac:dyDescent="0.45">
      <c r="A6" s="166" t="s">
        <v>257</v>
      </c>
      <c r="B6" s="167" t="s">
        <v>258</v>
      </c>
      <c r="C6" s="168" t="s">
        <v>262</v>
      </c>
      <c r="D6" s="167" t="s">
        <v>263</v>
      </c>
      <c r="E6" s="167" t="s">
        <v>261</v>
      </c>
    </row>
    <row r="7" spans="1:5" ht="57" x14ac:dyDescent="0.45">
      <c r="A7" s="169" t="s">
        <v>391</v>
      </c>
      <c r="B7" s="167" t="s">
        <v>258</v>
      </c>
      <c r="C7" s="168" t="s">
        <v>392</v>
      </c>
      <c r="D7" s="167" t="s">
        <v>393</v>
      </c>
      <c r="E7" s="167" t="s">
        <v>261</v>
      </c>
    </row>
    <row r="8" spans="1:5" ht="57" x14ac:dyDescent="0.45">
      <c r="A8" s="169" t="s">
        <v>391</v>
      </c>
      <c r="B8" s="167" t="s">
        <v>258</v>
      </c>
      <c r="C8" s="168" t="s">
        <v>394</v>
      </c>
      <c r="D8" s="167" t="s">
        <v>395</v>
      </c>
      <c r="E8" s="167" t="s">
        <v>261</v>
      </c>
    </row>
    <row r="9" spans="1:5" ht="42.75" x14ac:dyDescent="0.45">
      <c r="A9" s="169" t="s">
        <v>391</v>
      </c>
      <c r="B9" s="167" t="s">
        <v>258</v>
      </c>
      <c r="C9" s="168" t="s">
        <v>396</v>
      </c>
      <c r="D9" s="167" t="s">
        <v>397</v>
      </c>
      <c r="E9" s="167" t="s">
        <v>261</v>
      </c>
    </row>
    <row r="10" spans="1:5" ht="28.5" x14ac:dyDescent="0.45">
      <c r="A10" s="170" t="s">
        <v>488</v>
      </c>
      <c r="B10" s="167" t="s">
        <v>258</v>
      </c>
      <c r="C10" s="168" t="s">
        <v>489</v>
      </c>
      <c r="D10" s="167" t="s">
        <v>490</v>
      </c>
      <c r="E10" s="167" t="s">
        <v>261</v>
      </c>
    </row>
    <row r="11" spans="1:5" ht="28.5" x14ac:dyDescent="0.45">
      <c r="A11" s="166" t="s">
        <v>257</v>
      </c>
      <c r="B11" s="167" t="s">
        <v>264</v>
      </c>
      <c r="C11" s="168" t="s">
        <v>265</v>
      </c>
      <c r="D11" s="167" t="s">
        <v>266</v>
      </c>
      <c r="E11" s="167" t="s">
        <v>267</v>
      </c>
    </row>
    <row r="12" spans="1:5" ht="42.75" x14ac:dyDescent="0.45">
      <c r="A12" s="166" t="s">
        <v>257</v>
      </c>
      <c r="B12" s="167" t="s">
        <v>264</v>
      </c>
      <c r="C12" s="168" t="s">
        <v>268</v>
      </c>
      <c r="D12" s="167" t="s">
        <v>269</v>
      </c>
      <c r="E12" s="167" t="s">
        <v>267</v>
      </c>
    </row>
    <row r="13" spans="1:5" ht="28.5" x14ac:dyDescent="0.45">
      <c r="A13" s="169" t="s">
        <v>391</v>
      </c>
      <c r="B13" s="167" t="s">
        <v>264</v>
      </c>
      <c r="C13" s="168" t="s">
        <v>398</v>
      </c>
      <c r="D13" s="167" t="s">
        <v>399</v>
      </c>
      <c r="E13" s="167" t="s">
        <v>267</v>
      </c>
    </row>
    <row r="14" spans="1:5" ht="42.75" x14ac:dyDescent="0.45">
      <c r="A14" s="170" t="s">
        <v>488</v>
      </c>
      <c r="B14" s="167" t="s">
        <v>264</v>
      </c>
      <c r="C14" s="168" t="s">
        <v>491</v>
      </c>
      <c r="D14" s="167" t="s">
        <v>492</v>
      </c>
      <c r="E14" s="167" t="s">
        <v>267</v>
      </c>
    </row>
    <row r="15" spans="1:5" ht="57" x14ac:dyDescent="0.45">
      <c r="A15" s="170" t="s">
        <v>488</v>
      </c>
      <c r="B15" s="167" t="s">
        <v>264</v>
      </c>
      <c r="C15" s="168" t="s">
        <v>493</v>
      </c>
      <c r="D15" s="167" t="s">
        <v>494</v>
      </c>
      <c r="E15" s="167" t="s">
        <v>267</v>
      </c>
    </row>
    <row r="16" spans="1:5" ht="28.5" x14ac:dyDescent="0.45">
      <c r="A16" s="166" t="s">
        <v>257</v>
      </c>
      <c r="B16" s="167" t="s">
        <v>270</v>
      </c>
      <c r="C16" s="168" t="s">
        <v>271</v>
      </c>
      <c r="D16" s="167" t="s">
        <v>272</v>
      </c>
      <c r="E16" s="167" t="s">
        <v>273</v>
      </c>
    </row>
    <row r="17" spans="1:5" ht="57" x14ac:dyDescent="0.45">
      <c r="A17" s="169" t="s">
        <v>391</v>
      </c>
      <c r="B17" s="167" t="s">
        <v>270</v>
      </c>
      <c r="C17" s="168" t="s">
        <v>400</v>
      </c>
      <c r="D17" s="167" t="s">
        <v>401</v>
      </c>
      <c r="E17" s="167" t="s">
        <v>273</v>
      </c>
    </row>
    <row r="18" spans="1:5" ht="42.75" x14ac:dyDescent="0.45">
      <c r="A18" s="169" t="s">
        <v>391</v>
      </c>
      <c r="B18" s="167" t="s">
        <v>270</v>
      </c>
      <c r="C18" s="168" t="s">
        <v>402</v>
      </c>
      <c r="D18" s="167" t="s">
        <v>403</v>
      </c>
      <c r="E18" s="167" t="s">
        <v>273</v>
      </c>
    </row>
    <row r="19" spans="1:5" ht="28.5" x14ac:dyDescent="0.45">
      <c r="A19" s="170" t="s">
        <v>488</v>
      </c>
      <c r="B19" s="167" t="s">
        <v>270</v>
      </c>
      <c r="C19" s="168" t="s">
        <v>495</v>
      </c>
      <c r="D19" s="167" t="s">
        <v>496</v>
      </c>
      <c r="E19" s="167" t="s">
        <v>273</v>
      </c>
    </row>
    <row r="20" spans="1:5" ht="85.5" x14ac:dyDescent="0.45">
      <c r="A20" s="166" t="s">
        <v>257</v>
      </c>
      <c r="B20" s="167" t="s">
        <v>274</v>
      </c>
      <c r="C20" s="168" t="s">
        <v>275</v>
      </c>
      <c r="D20" s="167" t="s">
        <v>276</v>
      </c>
      <c r="E20" s="167" t="s">
        <v>277</v>
      </c>
    </row>
    <row r="21" spans="1:5" x14ac:dyDescent="0.45">
      <c r="A21" s="166" t="s">
        <v>257</v>
      </c>
      <c r="B21" s="167" t="s">
        <v>274</v>
      </c>
      <c r="C21" s="168" t="s">
        <v>278</v>
      </c>
      <c r="D21" s="167" t="s">
        <v>279</v>
      </c>
      <c r="E21" s="167" t="s">
        <v>277</v>
      </c>
    </row>
    <row r="22" spans="1:5" ht="28.5" x14ac:dyDescent="0.45">
      <c r="A22" s="169" t="s">
        <v>391</v>
      </c>
      <c r="B22" s="167" t="s">
        <v>274</v>
      </c>
      <c r="C22" s="168" t="s">
        <v>404</v>
      </c>
      <c r="D22" s="167" t="s">
        <v>405</v>
      </c>
      <c r="E22" s="167" t="s">
        <v>277</v>
      </c>
    </row>
    <row r="23" spans="1:5" x14ac:dyDescent="0.45">
      <c r="A23" s="170" t="s">
        <v>488</v>
      </c>
      <c r="B23" s="167" t="s">
        <v>274</v>
      </c>
      <c r="C23" s="168" t="s">
        <v>497</v>
      </c>
      <c r="D23" s="167" t="s">
        <v>498</v>
      </c>
      <c r="E23" s="167" t="s">
        <v>277</v>
      </c>
    </row>
    <row r="24" spans="1:5" ht="42.75" x14ac:dyDescent="0.45">
      <c r="A24" s="166" t="s">
        <v>257</v>
      </c>
      <c r="B24" s="167" t="s">
        <v>280</v>
      </c>
      <c r="C24" s="168" t="s">
        <v>281</v>
      </c>
      <c r="D24" s="167" t="s">
        <v>282</v>
      </c>
      <c r="E24" s="167" t="s">
        <v>283</v>
      </c>
    </row>
    <row r="25" spans="1:5" ht="71.25" x14ac:dyDescent="0.45">
      <c r="A25" s="166" t="s">
        <v>257</v>
      </c>
      <c r="B25" s="167" t="s">
        <v>280</v>
      </c>
      <c r="C25" s="168" t="s">
        <v>284</v>
      </c>
      <c r="D25" s="167" t="s">
        <v>285</v>
      </c>
      <c r="E25" s="167" t="s">
        <v>283</v>
      </c>
    </row>
    <row r="26" spans="1:5" ht="57" x14ac:dyDescent="0.45">
      <c r="A26" s="169" t="s">
        <v>391</v>
      </c>
      <c r="B26" s="167" t="s">
        <v>280</v>
      </c>
      <c r="C26" s="168" t="s">
        <v>406</v>
      </c>
      <c r="D26" s="167" t="s">
        <v>407</v>
      </c>
      <c r="E26" s="167" t="s">
        <v>283</v>
      </c>
    </row>
    <row r="27" spans="1:5" ht="85.5" x14ac:dyDescent="0.45">
      <c r="A27" s="166" t="s">
        <v>257</v>
      </c>
      <c r="B27" s="167" t="s">
        <v>286</v>
      </c>
      <c r="C27" s="168" t="s">
        <v>287</v>
      </c>
      <c r="D27" s="167" t="s">
        <v>288</v>
      </c>
      <c r="E27" s="167" t="s">
        <v>289</v>
      </c>
    </row>
    <row r="28" spans="1:5" ht="28.5" x14ac:dyDescent="0.45">
      <c r="A28" s="166" t="s">
        <v>257</v>
      </c>
      <c r="B28" s="167" t="s">
        <v>286</v>
      </c>
      <c r="C28" s="168" t="s">
        <v>290</v>
      </c>
      <c r="D28" s="167" t="s">
        <v>291</v>
      </c>
      <c r="E28" s="167" t="s">
        <v>289</v>
      </c>
    </row>
    <row r="29" spans="1:5" ht="42.75" x14ac:dyDescent="0.45">
      <c r="A29" s="166" t="s">
        <v>257</v>
      </c>
      <c r="B29" s="167" t="s">
        <v>286</v>
      </c>
      <c r="C29" s="168" t="s">
        <v>292</v>
      </c>
      <c r="D29" s="167" t="s">
        <v>293</v>
      </c>
      <c r="E29" s="167" t="s">
        <v>289</v>
      </c>
    </row>
    <row r="30" spans="1:5" ht="28.5" x14ac:dyDescent="0.45">
      <c r="A30" s="169" t="s">
        <v>391</v>
      </c>
      <c r="B30" s="167" t="s">
        <v>286</v>
      </c>
      <c r="C30" s="168" t="s">
        <v>408</v>
      </c>
      <c r="D30" s="167" t="s">
        <v>409</v>
      </c>
      <c r="E30" s="167" t="s">
        <v>289</v>
      </c>
    </row>
    <row r="31" spans="1:5" ht="42.75" x14ac:dyDescent="0.45">
      <c r="A31" s="170" t="s">
        <v>488</v>
      </c>
      <c r="B31" s="167" t="s">
        <v>286</v>
      </c>
      <c r="C31" s="168" t="s">
        <v>499</v>
      </c>
      <c r="D31" s="167" t="s">
        <v>500</v>
      </c>
      <c r="E31" s="167" t="s">
        <v>289</v>
      </c>
    </row>
    <row r="32" spans="1:5" ht="28.5" x14ac:dyDescent="0.45">
      <c r="A32" s="166" t="s">
        <v>257</v>
      </c>
      <c r="B32" s="167" t="s">
        <v>294</v>
      </c>
      <c r="C32" s="168" t="s">
        <v>295</v>
      </c>
      <c r="D32" s="167" t="s">
        <v>296</v>
      </c>
      <c r="E32" s="167" t="s">
        <v>297</v>
      </c>
    </row>
    <row r="33" spans="1:5" ht="57" x14ac:dyDescent="0.45">
      <c r="A33" s="166" t="s">
        <v>257</v>
      </c>
      <c r="B33" s="167" t="s">
        <v>294</v>
      </c>
      <c r="C33" s="168" t="s">
        <v>298</v>
      </c>
      <c r="D33" s="167" t="s">
        <v>299</v>
      </c>
      <c r="E33" s="167" t="s">
        <v>297</v>
      </c>
    </row>
    <row r="34" spans="1:5" ht="28.5" x14ac:dyDescent="0.45">
      <c r="A34" s="169" t="s">
        <v>391</v>
      </c>
      <c r="B34" s="167" t="s">
        <v>294</v>
      </c>
      <c r="C34" s="168" t="s">
        <v>410</v>
      </c>
      <c r="D34" s="167" t="s">
        <v>411</v>
      </c>
      <c r="E34" s="167" t="s">
        <v>297</v>
      </c>
    </row>
    <row r="35" spans="1:5" ht="28.5" x14ac:dyDescent="0.45">
      <c r="A35" s="170" t="s">
        <v>488</v>
      </c>
      <c r="B35" s="167" t="s">
        <v>294</v>
      </c>
      <c r="C35" s="168" t="s">
        <v>501</v>
      </c>
      <c r="D35" s="167" t="s">
        <v>502</v>
      </c>
      <c r="E35" s="167" t="s">
        <v>297</v>
      </c>
    </row>
    <row r="36" spans="1:5" ht="57" x14ac:dyDescent="0.45">
      <c r="A36" s="166" t="s">
        <v>257</v>
      </c>
      <c r="B36" s="167" t="s">
        <v>300</v>
      </c>
      <c r="C36" s="168" t="s">
        <v>301</v>
      </c>
      <c r="D36" s="167" t="s">
        <v>302</v>
      </c>
      <c r="E36" s="167" t="s">
        <v>303</v>
      </c>
    </row>
    <row r="37" spans="1:5" ht="28.5" x14ac:dyDescent="0.45">
      <c r="A37" s="169" t="s">
        <v>391</v>
      </c>
      <c r="B37" s="167" t="s">
        <v>300</v>
      </c>
      <c r="C37" s="168" t="s">
        <v>412</v>
      </c>
      <c r="D37" s="167" t="s">
        <v>413</v>
      </c>
      <c r="E37" s="167" t="s">
        <v>414</v>
      </c>
    </row>
    <row r="38" spans="1:5" ht="28.5" x14ac:dyDescent="0.45">
      <c r="A38" s="169" t="s">
        <v>391</v>
      </c>
      <c r="B38" s="167" t="s">
        <v>300</v>
      </c>
      <c r="C38" s="168" t="s">
        <v>415</v>
      </c>
      <c r="D38" s="177" t="s">
        <v>416</v>
      </c>
      <c r="E38" s="167" t="s">
        <v>414</v>
      </c>
    </row>
    <row r="39" spans="1:5" ht="42.75" x14ac:dyDescent="0.45">
      <c r="A39" s="170" t="s">
        <v>488</v>
      </c>
      <c r="B39" s="167" t="s">
        <v>300</v>
      </c>
      <c r="C39" s="168" t="s">
        <v>503</v>
      </c>
      <c r="D39" s="177" t="s">
        <v>504</v>
      </c>
      <c r="E39" s="167" t="s">
        <v>414</v>
      </c>
    </row>
    <row r="40" spans="1:5" ht="28.5" x14ac:dyDescent="0.45">
      <c r="A40" s="170" t="s">
        <v>488</v>
      </c>
      <c r="B40" s="167" t="s">
        <v>300</v>
      </c>
      <c r="C40" s="168" t="s">
        <v>505</v>
      </c>
      <c r="D40" s="167" t="s">
        <v>506</v>
      </c>
      <c r="E40" s="167" t="s">
        <v>414</v>
      </c>
    </row>
    <row r="41" spans="1:5" ht="57" x14ac:dyDescent="0.45">
      <c r="A41" s="166" t="s">
        <v>257</v>
      </c>
      <c r="B41" s="167" t="s">
        <v>304</v>
      </c>
      <c r="C41" s="168" t="s">
        <v>305</v>
      </c>
      <c r="D41" s="167" t="s">
        <v>306</v>
      </c>
      <c r="E41" s="167" t="s">
        <v>307</v>
      </c>
    </row>
    <row r="42" spans="1:5" ht="42.75" x14ac:dyDescent="0.45">
      <c r="A42" s="169" t="s">
        <v>391</v>
      </c>
      <c r="B42" s="167" t="s">
        <v>304</v>
      </c>
      <c r="C42" s="168" t="s">
        <v>417</v>
      </c>
      <c r="D42" s="167" t="s">
        <v>418</v>
      </c>
      <c r="E42" s="167" t="s">
        <v>307</v>
      </c>
    </row>
    <row r="43" spans="1:5" ht="42.75" x14ac:dyDescent="0.45">
      <c r="A43" s="170" t="s">
        <v>488</v>
      </c>
      <c r="B43" s="167" t="s">
        <v>304</v>
      </c>
      <c r="C43" s="168" t="s">
        <v>507</v>
      </c>
      <c r="D43" s="167" t="s">
        <v>508</v>
      </c>
      <c r="E43" s="167" t="s">
        <v>307</v>
      </c>
    </row>
    <row r="44" spans="1:5" ht="71.25" x14ac:dyDescent="0.45">
      <c r="A44" s="166" t="s">
        <v>257</v>
      </c>
      <c r="B44" s="167" t="s">
        <v>308</v>
      </c>
      <c r="C44" s="168" t="s">
        <v>309</v>
      </c>
      <c r="D44" s="167" t="s">
        <v>310</v>
      </c>
      <c r="E44" s="167" t="s">
        <v>311</v>
      </c>
    </row>
    <row r="45" spans="1:5" ht="42.75" x14ac:dyDescent="0.45">
      <c r="A45" s="169" t="s">
        <v>391</v>
      </c>
      <c r="B45" s="167" t="s">
        <v>308</v>
      </c>
      <c r="C45" s="168" t="s">
        <v>419</v>
      </c>
      <c r="D45" s="177" t="s">
        <v>666</v>
      </c>
      <c r="E45" s="167" t="s">
        <v>420</v>
      </c>
    </row>
    <row r="46" spans="1:5" ht="28.5" x14ac:dyDescent="0.45">
      <c r="A46" s="170" t="s">
        <v>488</v>
      </c>
      <c r="B46" s="167" t="s">
        <v>308</v>
      </c>
      <c r="C46" s="168" t="s">
        <v>509</v>
      </c>
      <c r="D46" s="167" t="s">
        <v>510</v>
      </c>
      <c r="E46" s="167" t="s">
        <v>311</v>
      </c>
    </row>
    <row r="47" spans="1:5" ht="42.75" x14ac:dyDescent="0.45">
      <c r="A47" s="166" t="s">
        <v>257</v>
      </c>
      <c r="B47" s="167" t="s">
        <v>312</v>
      </c>
      <c r="C47" s="168" t="s">
        <v>313</v>
      </c>
      <c r="D47" s="167" t="s">
        <v>314</v>
      </c>
      <c r="E47" s="167" t="s">
        <v>315</v>
      </c>
    </row>
    <row r="48" spans="1:5" ht="42.75" x14ac:dyDescent="0.45">
      <c r="A48" s="166" t="s">
        <v>257</v>
      </c>
      <c r="B48" s="167" t="s">
        <v>312</v>
      </c>
      <c r="C48" s="168" t="s">
        <v>316</v>
      </c>
      <c r="D48" s="167" t="s">
        <v>317</v>
      </c>
      <c r="E48" s="167" t="s">
        <v>315</v>
      </c>
    </row>
    <row r="49" spans="1:5" ht="57" x14ac:dyDescent="0.45">
      <c r="A49" s="166" t="s">
        <v>257</v>
      </c>
      <c r="B49" s="167" t="s">
        <v>312</v>
      </c>
      <c r="C49" s="168" t="s">
        <v>318</v>
      </c>
      <c r="D49" s="167" t="s">
        <v>319</v>
      </c>
      <c r="E49" s="167" t="s">
        <v>315</v>
      </c>
    </row>
    <row r="50" spans="1:5" ht="42.75" x14ac:dyDescent="0.45">
      <c r="A50" s="166" t="s">
        <v>257</v>
      </c>
      <c r="B50" s="167" t="s">
        <v>312</v>
      </c>
      <c r="C50" s="168" t="s">
        <v>320</v>
      </c>
      <c r="D50" s="167" t="s">
        <v>321</v>
      </c>
      <c r="E50" s="167" t="s">
        <v>315</v>
      </c>
    </row>
    <row r="51" spans="1:5" ht="42.75" x14ac:dyDescent="0.45">
      <c r="A51" s="169" t="s">
        <v>391</v>
      </c>
      <c r="B51" s="167" t="s">
        <v>312</v>
      </c>
      <c r="C51" s="168" t="s">
        <v>421</v>
      </c>
      <c r="D51" s="167" t="s">
        <v>422</v>
      </c>
      <c r="E51" s="167" t="s">
        <v>315</v>
      </c>
    </row>
    <row r="52" spans="1:5" x14ac:dyDescent="0.45">
      <c r="A52" s="169" t="s">
        <v>391</v>
      </c>
      <c r="B52" s="167" t="s">
        <v>312</v>
      </c>
      <c r="C52" s="168" t="s">
        <v>423</v>
      </c>
      <c r="D52" s="167" t="s">
        <v>424</v>
      </c>
      <c r="E52" s="167" t="s">
        <v>315</v>
      </c>
    </row>
    <row r="53" spans="1:5" ht="42.75" x14ac:dyDescent="0.45">
      <c r="A53" s="170" t="s">
        <v>488</v>
      </c>
      <c r="B53" s="167" t="s">
        <v>312</v>
      </c>
      <c r="C53" s="168" t="s">
        <v>511</v>
      </c>
      <c r="D53" s="167" t="s">
        <v>512</v>
      </c>
      <c r="E53" s="167" t="s">
        <v>315</v>
      </c>
    </row>
    <row r="54" spans="1:5" ht="28.5" x14ac:dyDescent="0.45">
      <c r="A54" s="170" t="s">
        <v>488</v>
      </c>
      <c r="B54" s="167" t="s">
        <v>312</v>
      </c>
      <c r="C54" s="168" t="s">
        <v>513</v>
      </c>
      <c r="D54" s="167" t="s">
        <v>514</v>
      </c>
      <c r="E54" s="167" t="s">
        <v>315</v>
      </c>
    </row>
    <row r="55" spans="1:5" ht="42.75" x14ac:dyDescent="0.45">
      <c r="A55" s="166" t="s">
        <v>257</v>
      </c>
      <c r="B55" s="167" t="s">
        <v>322</v>
      </c>
      <c r="C55" s="168" t="s">
        <v>323</v>
      </c>
      <c r="D55" s="167" t="s">
        <v>324</v>
      </c>
      <c r="E55" s="167" t="s">
        <v>325</v>
      </c>
    </row>
    <row r="56" spans="1:5" ht="42.75" x14ac:dyDescent="0.45">
      <c r="A56" s="166" t="s">
        <v>257</v>
      </c>
      <c r="B56" s="167" t="s">
        <v>322</v>
      </c>
      <c r="C56" s="168" t="s">
        <v>326</v>
      </c>
      <c r="D56" s="167" t="s">
        <v>327</v>
      </c>
      <c r="E56" s="167" t="s">
        <v>325</v>
      </c>
    </row>
    <row r="57" spans="1:5" ht="28.5" x14ac:dyDescent="0.45">
      <c r="A57" s="169" t="s">
        <v>391</v>
      </c>
      <c r="B57" s="167" t="s">
        <v>322</v>
      </c>
      <c r="C57" s="168" t="s">
        <v>425</v>
      </c>
      <c r="D57" s="167" t="s">
        <v>426</v>
      </c>
      <c r="E57" s="167" t="s">
        <v>325</v>
      </c>
    </row>
    <row r="58" spans="1:5" ht="42.75" x14ac:dyDescent="0.45">
      <c r="A58" s="169" t="s">
        <v>391</v>
      </c>
      <c r="B58" s="167" t="s">
        <v>322</v>
      </c>
      <c r="C58" s="168" t="s">
        <v>427</v>
      </c>
      <c r="D58" s="167" t="s">
        <v>428</v>
      </c>
      <c r="E58" s="167" t="s">
        <v>325</v>
      </c>
    </row>
    <row r="59" spans="1:5" ht="28.5" x14ac:dyDescent="0.45">
      <c r="A59" s="169" t="s">
        <v>391</v>
      </c>
      <c r="B59" s="167" t="s">
        <v>322</v>
      </c>
      <c r="C59" s="168" t="s">
        <v>429</v>
      </c>
      <c r="D59" s="167" t="s">
        <v>430</v>
      </c>
      <c r="E59" s="167" t="s">
        <v>325</v>
      </c>
    </row>
    <row r="60" spans="1:5" ht="28.5" x14ac:dyDescent="0.45">
      <c r="A60" s="166" t="s">
        <v>257</v>
      </c>
      <c r="B60" s="167" t="s">
        <v>328</v>
      </c>
      <c r="C60" s="168" t="s">
        <v>329</v>
      </c>
      <c r="D60" s="167" t="s">
        <v>330</v>
      </c>
      <c r="E60" s="167" t="s">
        <v>331</v>
      </c>
    </row>
    <row r="61" spans="1:5" ht="42.75" x14ac:dyDescent="0.45">
      <c r="A61" s="166" t="s">
        <v>257</v>
      </c>
      <c r="B61" s="167" t="s">
        <v>328</v>
      </c>
      <c r="C61" s="168" t="s">
        <v>332</v>
      </c>
      <c r="D61" s="167" t="s">
        <v>333</v>
      </c>
      <c r="E61" s="167" t="s">
        <v>331</v>
      </c>
    </row>
    <row r="62" spans="1:5" ht="28.5" x14ac:dyDescent="0.45">
      <c r="A62" s="169" t="s">
        <v>391</v>
      </c>
      <c r="B62" s="167" t="s">
        <v>328</v>
      </c>
      <c r="C62" s="168" t="s">
        <v>431</v>
      </c>
      <c r="D62" s="167" t="s">
        <v>432</v>
      </c>
      <c r="E62" s="167" t="s">
        <v>331</v>
      </c>
    </row>
    <row r="63" spans="1:5" x14ac:dyDescent="0.45">
      <c r="A63" s="169" t="s">
        <v>391</v>
      </c>
      <c r="B63" s="167" t="s">
        <v>328</v>
      </c>
      <c r="C63" s="168" t="s">
        <v>433</v>
      </c>
      <c r="D63" s="167" t="s">
        <v>434</v>
      </c>
      <c r="E63" s="167" t="s">
        <v>331</v>
      </c>
    </row>
    <row r="64" spans="1:5" ht="42.75" x14ac:dyDescent="0.45">
      <c r="A64" s="169" t="s">
        <v>391</v>
      </c>
      <c r="B64" s="167" t="s">
        <v>328</v>
      </c>
      <c r="C64" s="168" t="s">
        <v>435</v>
      </c>
      <c r="D64" s="167" t="s">
        <v>436</v>
      </c>
      <c r="E64" s="167" t="s">
        <v>331</v>
      </c>
    </row>
    <row r="65" spans="1:5" ht="42.75" x14ac:dyDescent="0.45">
      <c r="A65" s="170" t="s">
        <v>488</v>
      </c>
      <c r="B65" s="167" t="s">
        <v>328</v>
      </c>
      <c r="C65" s="168" t="s">
        <v>515</v>
      </c>
      <c r="D65" s="177" t="s">
        <v>516</v>
      </c>
      <c r="E65" s="167" t="s">
        <v>331</v>
      </c>
    </row>
    <row r="66" spans="1:5" x14ac:dyDescent="0.45">
      <c r="A66" s="166" t="s">
        <v>257</v>
      </c>
      <c r="B66" s="167" t="s">
        <v>334</v>
      </c>
      <c r="C66" s="168" t="s">
        <v>335</v>
      </c>
      <c r="D66" s="167" t="s">
        <v>336</v>
      </c>
      <c r="E66" s="167" t="s">
        <v>337</v>
      </c>
    </row>
    <row r="67" spans="1:5" ht="28.5" x14ac:dyDescent="0.45">
      <c r="A67" s="166" t="s">
        <v>257</v>
      </c>
      <c r="B67" s="167" t="s">
        <v>334</v>
      </c>
      <c r="C67" s="168" t="s">
        <v>338</v>
      </c>
      <c r="D67" s="167" t="s">
        <v>339</v>
      </c>
      <c r="E67" s="167" t="s">
        <v>337</v>
      </c>
    </row>
    <row r="68" spans="1:5" ht="28.5" x14ac:dyDescent="0.45">
      <c r="A68" s="166" t="s">
        <v>257</v>
      </c>
      <c r="B68" s="167" t="s">
        <v>334</v>
      </c>
      <c r="C68" s="168" t="s">
        <v>340</v>
      </c>
      <c r="D68" s="167" t="s">
        <v>341</v>
      </c>
      <c r="E68" s="167" t="s">
        <v>337</v>
      </c>
    </row>
    <row r="69" spans="1:5" ht="28.5" x14ac:dyDescent="0.45">
      <c r="A69" s="166" t="s">
        <v>257</v>
      </c>
      <c r="B69" s="167" t="s">
        <v>334</v>
      </c>
      <c r="C69" s="168" t="s">
        <v>342</v>
      </c>
      <c r="D69" s="167" t="s">
        <v>343</v>
      </c>
      <c r="E69" s="167" t="s">
        <v>337</v>
      </c>
    </row>
    <row r="70" spans="1:5" ht="28.5" x14ac:dyDescent="0.45">
      <c r="A70" s="166" t="s">
        <v>257</v>
      </c>
      <c r="B70" s="167" t="s">
        <v>334</v>
      </c>
      <c r="C70" s="168" t="s">
        <v>344</v>
      </c>
      <c r="D70" s="167" t="s">
        <v>345</v>
      </c>
      <c r="E70" s="167" t="s">
        <v>337</v>
      </c>
    </row>
    <row r="71" spans="1:5" ht="28.5" x14ac:dyDescent="0.45">
      <c r="A71" s="169" t="s">
        <v>391</v>
      </c>
      <c r="B71" s="167" t="s">
        <v>334</v>
      </c>
      <c r="C71" s="168" t="s">
        <v>437</v>
      </c>
      <c r="D71" s="167" t="s">
        <v>438</v>
      </c>
      <c r="E71" s="167" t="s">
        <v>337</v>
      </c>
    </row>
    <row r="72" spans="1:5" ht="28.5" x14ac:dyDescent="0.45">
      <c r="A72" s="170" t="s">
        <v>488</v>
      </c>
      <c r="B72" s="167" t="s">
        <v>334</v>
      </c>
      <c r="C72" s="168" t="s">
        <v>517</v>
      </c>
      <c r="D72" s="167" t="s">
        <v>518</v>
      </c>
      <c r="E72" s="167" t="s">
        <v>337</v>
      </c>
    </row>
    <row r="73" spans="1:5" ht="57" x14ac:dyDescent="0.45">
      <c r="A73" s="170" t="s">
        <v>488</v>
      </c>
      <c r="B73" s="167" t="s">
        <v>334</v>
      </c>
      <c r="C73" s="168" t="s">
        <v>519</v>
      </c>
      <c r="D73" s="177" t="s">
        <v>520</v>
      </c>
      <c r="E73" s="167" t="s">
        <v>337</v>
      </c>
    </row>
    <row r="74" spans="1:5" ht="28.5" x14ac:dyDescent="0.45">
      <c r="A74" s="170" t="s">
        <v>488</v>
      </c>
      <c r="B74" s="167" t="s">
        <v>334</v>
      </c>
      <c r="C74" s="168" t="s">
        <v>521</v>
      </c>
      <c r="D74" s="167" t="s">
        <v>522</v>
      </c>
      <c r="E74" s="167" t="s">
        <v>337</v>
      </c>
    </row>
    <row r="75" spans="1:5" ht="28.5" x14ac:dyDescent="0.45">
      <c r="A75" s="166" t="s">
        <v>257</v>
      </c>
      <c r="B75" s="167" t="s">
        <v>346</v>
      </c>
      <c r="C75" s="168" t="s">
        <v>347</v>
      </c>
      <c r="D75" s="167" t="s">
        <v>348</v>
      </c>
      <c r="E75" s="167" t="s">
        <v>349</v>
      </c>
    </row>
    <row r="76" spans="1:5" ht="28.5" x14ac:dyDescent="0.45">
      <c r="A76" s="169" t="s">
        <v>391</v>
      </c>
      <c r="B76" s="167" t="s">
        <v>346</v>
      </c>
      <c r="C76" s="168" t="s">
        <v>439</v>
      </c>
      <c r="D76" s="167" t="s">
        <v>440</v>
      </c>
      <c r="E76" s="167" t="s">
        <v>349</v>
      </c>
    </row>
    <row r="77" spans="1:5" ht="57" x14ac:dyDescent="0.45">
      <c r="A77" s="169" t="s">
        <v>391</v>
      </c>
      <c r="B77" s="167" t="s">
        <v>346</v>
      </c>
      <c r="C77" s="168" t="s">
        <v>441</v>
      </c>
      <c r="D77" s="167" t="s">
        <v>442</v>
      </c>
      <c r="E77" s="167" t="s">
        <v>349</v>
      </c>
    </row>
    <row r="78" spans="1:5" ht="28.5" x14ac:dyDescent="0.45">
      <c r="A78" s="169" t="s">
        <v>391</v>
      </c>
      <c r="B78" s="167" t="s">
        <v>346</v>
      </c>
      <c r="C78" s="168" t="s">
        <v>443</v>
      </c>
      <c r="D78" s="167" t="s">
        <v>444</v>
      </c>
      <c r="E78" s="167" t="s">
        <v>349</v>
      </c>
    </row>
    <row r="79" spans="1:5" ht="28.5" x14ac:dyDescent="0.45">
      <c r="A79" s="170" t="s">
        <v>488</v>
      </c>
      <c r="B79" s="167" t="s">
        <v>346</v>
      </c>
      <c r="C79" s="168" t="s">
        <v>523</v>
      </c>
      <c r="D79" s="167" t="s">
        <v>524</v>
      </c>
      <c r="E79" s="167" t="s">
        <v>349</v>
      </c>
    </row>
    <row r="80" spans="1:5" ht="28.5" x14ac:dyDescent="0.45">
      <c r="A80" s="170" t="s">
        <v>488</v>
      </c>
      <c r="B80" s="167" t="s">
        <v>346</v>
      </c>
      <c r="C80" s="168" t="s">
        <v>525</v>
      </c>
      <c r="D80" s="167" t="s">
        <v>526</v>
      </c>
      <c r="E80" s="167" t="s">
        <v>349</v>
      </c>
    </row>
    <row r="81" spans="1:5" ht="42.75" x14ac:dyDescent="0.45">
      <c r="A81" s="170" t="s">
        <v>488</v>
      </c>
      <c r="B81" s="167" t="s">
        <v>346</v>
      </c>
      <c r="C81" s="168" t="s">
        <v>527</v>
      </c>
      <c r="D81" s="167" t="s">
        <v>528</v>
      </c>
      <c r="E81" s="167" t="s">
        <v>349</v>
      </c>
    </row>
    <row r="82" spans="1:5" ht="28.5" x14ac:dyDescent="0.45">
      <c r="A82" s="166" t="s">
        <v>257</v>
      </c>
      <c r="B82" s="167" t="s">
        <v>350</v>
      </c>
      <c r="C82" s="168" t="s">
        <v>351</v>
      </c>
      <c r="D82" s="167" t="s">
        <v>352</v>
      </c>
      <c r="E82" s="167" t="s">
        <v>353</v>
      </c>
    </row>
    <row r="83" spans="1:5" ht="42.75" x14ac:dyDescent="0.45">
      <c r="A83" s="166" t="s">
        <v>257</v>
      </c>
      <c r="B83" s="167" t="s">
        <v>350</v>
      </c>
      <c r="C83" s="168" t="s">
        <v>354</v>
      </c>
      <c r="D83" s="167" t="s">
        <v>355</v>
      </c>
      <c r="E83" s="167" t="s">
        <v>353</v>
      </c>
    </row>
    <row r="84" spans="1:5" x14ac:dyDescent="0.45">
      <c r="A84" s="166" t="s">
        <v>257</v>
      </c>
      <c r="B84" s="167" t="s">
        <v>350</v>
      </c>
      <c r="C84" s="168" t="s">
        <v>356</v>
      </c>
      <c r="D84" s="167" t="s">
        <v>357</v>
      </c>
      <c r="E84" s="167" t="s">
        <v>353</v>
      </c>
    </row>
    <row r="85" spans="1:5" x14ac:dyDescent="0.45">
      <c r="A85" s="166" t="s">
        <v>257</v>
      </c>
      <c r="B85" s="167" t="s">
        <v>350</v>
      </c>
      <c r="C85" s="168" t="s">
        <v>358</v>
      </c>
      <c r="D85" s="167" t="s">
        <v>359</v>
      </c>
      <c r="E85" s="167" t="s">
        <v>353</v>
      </c>
    </row>
    <row r="86" spans="1:5" ht="28.5" x14ac:dyDescent="0.45">
      <c r="A86" s="169" t="s">
        <v>391</v>
      </c>
      <c r="B86" s="167" t="s">
        <v>350</v>
      </c>
      <c r="C86" s="168" t="s">
        <v>445</v>
      </c>
      <c r="D86" s="167" t="s">
        <v>446</v>
      </c>
      <c r="E86" s="167" t="s">
        <v>353</v>
      </c>
    </row>
    <row r="87" spans="1:5" ht="28.5" x14ac:dyDescent="0.45">
      <c r="A87" s="169" t="s">
        <v>391</v>
      </c>
      <c r="B87" s="167" t="s">
        <v>350</v>
      </c>
      <c r="C87" s="168" t="s">
        <v>447</v>
      </c>
      <c r="D87" s="167" t="s">
        <v>448</v>
      </c>
      <c r="E87" s="167" t="s">
        <v>353</v>
      </c>
    </row>
    <row r="88" spans="1:5" x14ac:dyDescent="0.45">
      <c r="A88" s="169" t="s">
        <v>391</v>
      </c>
      <c r="B88" s="167" t="s">
        <v>350</v>
      </c>
      <c r="C88" s="168" t="s">
        <v>449</v>
      </c>
      <c r="D88" s="167" t="s">
        <v>450</v>
      </c>
      <c r="E88" s="167" t="s">
        <v>353</v>
      </c>
    </row>
    <row r="89" spans="1:5" ht="28.5" x14ac:dyDescent="0.45">
      <c r="A89" s="169" t="s">
        <v>391</v>
      </c>
      <c r="B89" s="167" t="s">
        <v>350</v>
      </c>
      <c r="C89" s="168" t="s">
        <v>451</v>
      </c>
      <c r="D89" s="167" t="s">
        <v>452</v>
      </c>
      <c r="E89" s="167" t="s">
        <v>353</v>
      </c>
    </row>
    <row r="90" spans="1:5" x14ac:dyDescent="0.45">
      <c r="A90" s="170" t="s">
        <v>488</v>
      </c>
      <c r="B90" s="167" t="s">
        <v>350</v>
      </c>
      <c r="C90" s="168" t="s">
        <v>529</v>
      </c>
      <c r="D90" s="167" t="s">
        <v>530</v>
      </c>
      <c r="E90" s="167" t="s">
        <v>353</v>
      </c>
    </row>
    <row r="91" spans="1:5" ht="28.5" x14ac:dyDescent="0.45">
      <c r="A91" s="166" t="s">
        <v>257</v>
      </c>
      <c r="B91" s="167" t="s">
        <v>360</v>
      </c>
      <c r="C91" s="168" t="s">
        <v>361</v>
      </c>
      <c r="D91" s="167" t="s">
        <v>362</v>
      </c>
      <c r="E91" s="167" t="s">
        <v>363</v>
      </c>
    </row>
    <row r="92" spans="1:5" ht="28.5" x14ac:dyDescent="0.45">
      <c r="A92" s="166" t="s">
        <v>257</v>
      </c>
      <c r="B92" s="167" t="s">
        <v>360</v>
      </c>
      <c r="C92" s="168" t="s">
        <v>364</v>
      </c>
      <c r="D92" s="167" t="s">
        <v>365</v>
      </c>
      <c r="E92" s="167" t="s">
        <v>363</v>
      </c>
    </row>
    <row r="93" spans="1:5" ht="28.5" x14ac:dyDescent="0.45">
      <c r="A93" s="166" t="s">
        <v>257</v>
      </c>
      <c r="B93" s="167" t="s">
        <v>360</v>
      </c>
      <c r="C93" s="168" t="s">
        <v>366</v>
      </c>
      <c r="D93" s="167" t="s">
        <v>367</v>
      </c>
      <c r="E93" s="167" t="s">
        <v>363</v>
      </c>
    </row>
    <row r="94" spans="1:5" ht="28.5" x14ac:dyDescent="0.45">
      <c r="A94" s="169" t="s">
        <v>391</v>
      </c>
      <c r="B94" s="167" t="s">
        <v>360</v>
      </c>
      <c r="C94" s="168" t="s">
        <v>453</v>
      </c>
      <c r="D94" s="167" t="s">
        <v>454</v>
      </c>
      <c r="E94" s="167" t="s">
        <v>363</v>
      </c>
    </row>
    <row r="95" spans="1:5" ht="28.5" x14ac:dyDescent="0.45">
      <c r="A95" s="169" t="s">
        <v>391</v>
      </c>
      <c r="B95" s="167" t="s">
        <v>360</v>
      </c>
      <c r="C95" s="168" t="s">
        <v>455</v>
      </c>
      <c r="D95" s="177" t="s">
        <v>456</v>
      </c>
      <c r="E95" s="167" t="s">
        <v>363</v>
      </c>
    </row>
    <row r="96" spans="1:5" ht="28.5" x14ac:dyDescent="0.45">
      <c r="A96" s="169" t="s">
        <v>391</v>
      </c>
      <c r="B96" s="167" t="s">
        <v>360</v>
      </c>
      <c r="C96" s="168" t="s">
        <v>457</v>
      </c>
      <c r="D96" s="167" t="s">
        <v>458</v>
      </c>
      <c r="E96" s="167" t="s">
        <v>363</v>
      </c>
    </row>
    <row r="97" spans="1:5" ht="28.5" x14ac:dyDescent="0.45">
      <c r="A97" s="169" t="s">
        <v>391</v>
      </c>
      <c r="B97" s="167" t="s">
        <v>360</v>
      </c>
      <c r="C97" s="168" t="s">
        <v>459</v>
      </c>
      <c r="D97" s="167" t="s">
        <v>460</v>
      </c>
      <c r="E97" s="167" t="s">
        <v>363</v>
      </c>
    </row>
    <row r="98" spans="1:5" ht="28.5" x14ac:dyDescent="0.45">
      <c r="A98" s="170" t="s">
        <v>488</v>
      </c>
      <c r="B98" s="167" t="s">
        <v>360</v>
      </c>
      <c r="C98" s="168" t="s">
        <v>531</v>
      </c>
      <c r="D98" s="167" t="s">
        <v>532</v>
      </c>
      <c r="E98" s="167" t="s">
        <v>363</v>
      </c>
    </row>
    <row r="99" spans="1:5" ht="28.5" x14ac:dyDescent="0.45">
      <c r="A99" s="170" t="s">
        <v>488</v>
      </c>
      <c r="B99" s="167" t="s">
        <v>360</v>
      </c>
      <c r="C99" s="168" t="s">
        <v>533</v>
      </c>
      <c r="D99" s="167" t="s">
        <v>534</v>
      </c>
      <c r="E99" s="167" t="s">
        <v>363</v>
      </c>
    </row>
    <row r="100" spans="1:5" ht="42.75" x14ac:dyDescent="0.45">
      <c r="A100" s="166" t="s">
        <v>257</v>
      </c>
      <c r="B100" s="167" t="s">
        <v>368</v>
      </c>
      <c r="C100" s="168" t="s">
        <v>369</v>
      </c>
      <c r="D100" s="167" t="s">
        <v>370</v>
      </c>
      <c r="E100" s="167" t="s">
        <v>371</v>
      </c>
    </row>
    <row r="101" spans="1:5" ht="28.5" x14ac:dyDescent="0.45">
      <c r="A101" s="166" t="s">
        <v>257</v>
      </c>
      <c r="B101" s="167" t="s">
        <v>368</v>
      </c>
      <c r="C101" s="168" t="s">
        <v>372</v>
      </c>
      <c r="D101" s="167" t="s">
        <v>373</v>
      </c>
      <c r="E101" s="167" t="s">
        <v>374</v>
      </c>
    </row>
    <row r="102" spans="1:5" ht="42.75" x14ac:dyDescent="0.45">
      <c r="A102" s="166" t="s">
        <v>257</v>
      </c>
      <c r="B102" s="167" t="s">
        <v>368</v>
      </c>
      <c r="C102" s="168" t="s">
        <v>375</v>
      </c>
      <c r="D102" s="177" t="s">
        <v>376</v>
      </c>
      <c r="E102" s="167" t="s">
        <v>374</v>
      </c>
    </row>
    <row r="103" spans="1:5" ht="28.5" x14ac:dyDescent="0.45">
      <c r="A103" s="166" t="s">
        <v>257</v>
      </c>
      <c r="B103" s="167" t="s">
        <v>368</v>
      </c>
      <c r="C103" s="168" t="s">
        <v>377</v>
      </c>
      <c r="D103" s="167" t="s">
        <v>378</v>
      </c>
      <c r="E103" s="167" t="s">
        <v>374</v>
      </c>
    </row>
    <row r="104" spans="1:5" ht="28.5" x14ac:dyDescent="0.45">
      <c r="A104" s="166" t="s">
        <v>257</v>
      </c>
      <c r="B104" s="167" t="s">
        <v>368</v>
      </c>
      <c r="C104" s="168" t="s">
        <v>379</v>
      </c>
      <c r="D104" s="167" t="s">
        <v>380</v>
      </c>
      <c r="E104" s="167" t="s">
        <v>374</v>
      </c>
    </row>
    <row r="105" spans="1:5" ht="57" x14ac:dyDescent="0.45">
      <c r="A105" s="169" t="s">
        <v>391</v>
      </c>
      <c r="B105" s="167" t="s">
        <v>368</v>
      </c>
      <c r="C105" s="168" t="s">
        <v>461</v>
      </c>
      <c r="D105" s="167" t="s">
        <v>462</v>
      </c>
      <c r="E105" s="167" t="s">
        <v>374</v>
      </c>
    </row>
    <row r="106" spans="1:5" ht="28.5" x14ac:dyDescent="0.45">
      <c r="A106" s="169" t="s">
        <v>391</v>
      </c>
      <c r="B106" s="167" t="s">
        <v>368</v>
      </c>
      <c r="C106" s="168" t="s">
        <v>463</v>
      </c>
      <c r="D106" s="167" t="s">
        <v>464</v>
      </c>
      <c r="E106" s="167" t="s">
        <v>374</v>
      </c>
    </row>
    <row r="107" spans="1:5" ht="28.5" x14ac:dyDescent="0.45">
      <c r="A107" s="169" t="s">
        <v>391</v>
      </c>
      <c r="B107" s="167" t="s">
        <v>368</v>
      </c>
      <c r="C107" s="168" t="s">
        <v>465</v>
      </c>
      <c r="D107" s="167" t="s">
        <v>466</v>
      </c>
      <c r="E107" s="167" t="s">
        <v>374</v>
      </c>
    </row>
    <row r="108" spans="1:5" ht="28.5" x14ac:dyDescent="0.45">
      <c r="A108" s="169" t="s">
        <v>391</v>
      </c>
      <c r="B108" s="167" t="s">
        <v>368</v>
      </c>
      <c r="C108" s="168" t="s">
        <v>467</v>
      </c>
      <c r="D108" s="167" t="s">
        <v>468</v>
      </c>
      <c r="E108" s="167" t="s">
        <v>374</v>
      </c>
    </row>
    <row r="109" spans="1:5" ht="42.75" x14ac:dyDescent="0.45">
      <c r="A109" s="166" t="s">
        <v>257</v>
      </c>
      <c r="B109" s="167" t="s">
        <v>381</v>
      </c>
      <c r="C109" s="168" t="s">
        <v>382</v>
      </c>
      <c r="D109" s="167" t="s">
        <v>383</v>
      </c>
      <c r="E109" s="167" t="s">
        <v>384</v>
      </c>
    </row>
    <row r="110" spans="1:5" ht="28.5" x14ac:dyDescent="0.45">
      <c r="A110" s="166" t="s">
        <v>257</v>
      </c>
      <c r="B110" s="167" t="s">
        <v>381</v>
      </c>
      <c r="C110" s="168" t="s">
        <v>385</v>
      </c>
      <c r="D110" s="167" t="s">
        <v>386</v>
      </c>
      <c r="E110" s="167" t="s">
        <v>384</v>
      </c>
    </row>
    <row r="111" spans="1:5" ht="28.5" x14ac:dyDescent="0.45">
      <c r="A111" s="169" t="s">
        <v>391</v>
      </c>
      <c r="B111" s="167" t="s">
        <v>381</v>
      </c>
      <c r="C111" s="168" t="s">
        <v>469</v>
      </c>
      <c r="D111" s="167" t="s">
        <v>470</v>
      </c>
      <c r="E111" s="167" t="s">
        <v>471</v>
      </c>
    </row>
    <row r="112" spans="1:5" ht="42.75" x14ac:dyDescent="0.45">
      <c r="A112" s="169" t="s">
        <v>391</v>
      </c>
      <c r="B112" s="167" t="s">
        <v>381</v>
      </c>
      <c r="C112" s="168" t="s">
        <v>472</v>
      </c>
      <c r="D112" s="167" t="s">
        <v>473</v>
      </c>
      <c r="E112" s="167" t="s">
        <v>471</v>
      </c>
    </row>
    <row r="113" spans="1:5" ht="42.75" x14ac:dyDescent="0.45">
      <c r="A113" s="170" t="s">
        <v>488</v>
      </c>
      <c r="B113" s="167" t="s">
        <v>381</v>
      </c>
      <c r="C113" s="168" t="s">
        <v>535</v>
      </c>
      <c r="D113" s="167" t="s">
        <v>536</v>
      </c>
      <c r="E113" s="167" t="s">
        <v>537</v>
      </c>
    </row>
    <row r="114" spans="1:5" ht="57" x14ac:dyDescent="0.45">
      <c r="A114" s="170" t="s">
        <v>488</v>
      </c>
      <c r="B114" s="167" t="s">
        <v>381</v>
      </c>
      <c r="C114" s="168" t="s">
        <v>538</v>
      </c>
      <c r="D114" s="167" t="s">
        <v>539</v>
      </c>
      <c r="E114" s="167" t="s">
        <v>537</v>
      </c>
    </row>
    <row r="115" spans="1:5" ht="28.5" x14ac:dyDescent="0.45">
      <c r="A115" s="166" t="s">
        <v>257</v>
      </c>
      <c r="B115" s="167" t="s">
        <v>387</v>
      </c>
      <c r="C115" s="168" t="s">
        <v>388</v>
      </c>
      <c r="D115" s="167" t="s">
        <v>389</v>
      </c>
      <c r="E115" s="167" t="s">
        <v>390</v>
      </c>
    </row>
    <row r="116" spans="1:5" ht="42.75" x14ac:dyDescent="0.45">
      <c r="A116" s="169" t="s">
        <v>391</v>
      </c>
      <c r="B116" s="167" t="s">
        <v>387</v>
      </c>
      <c r="C116" s="168" t="s">
        <v>474</v>
      </c>
      <c r="D116" s="167" t="s">
        <v>475</v>
      </c>
      <c r="E116" s="167" t="s">
        <v>390</v>
      </c>
    </row>
    <row r="117" spans="1:5" ht="42.75" x14ac:dyDescent="0.45">
      <c r="A117" s="169" t="s">
        <v>391</v>
      </c>
      <c r="B117" s="167" t="s">
        <v>387</v>
      </c>
      <c r="C117" s="168" t="s">
        <v>476</v>
      </c>
      <c r="D117" s="167" t="s">
        <v>477</v>
      </c>
      <c r="E117" s="167" t="s">
        <v>390</v>
      </c>
    </row>
    <row r="118" spans="1:5" x14ac:dyDescent="0.45">
      <c r="A118" s="169" t="s">
        <v>391</v>
      </c>
      <c r="B118" s="167" t="s">
        <v>387</v>
      </c>
      <c r="C118" s="168" t="s">
        <v>478</v>
      </c>
      <c r="D118" s="167" t="s">
        <v>479</v>
      </c>
      <c r="E118" s="167" t="s">
        <v>390</v>
      </c>
    </row>
    <row r="119" spans="1:5" ht="28.5" x14ac:dyDescent="0.45">
      <c r="A119" s="169" t="s">
        <v>391</v>
      </c>
      <c r="B119" s="167" t="s">
        <v>387</v>
      </c>
      <c r="C119" s="168" t="s">
        <v>480</v>
      </c>
      <c r="D119" s="167" t="s">
        <v>481</v>
      </c>
      <c r="E119" s="167" t="s">
        <v>390</v>
      </c>
    </row>
    <row r="120" spans="1:5" x14ac:dyDescent="0.45">
      <c r="A120" s="169" t="s">
        <v>391</v>
      </c>
      <c r="B120" s="167" t="s">
        <v>387</v>
      </c>
      <c r="C120" s="168" t="s">
        <v>482</v>
      </c>
      <c r="D120" s="167" t="s">
        <v>483</v>
      </c>
      <c r="E120" s="167" t="s">
        <v>390</v>
      </c>
    </row>
    <row r="121" spans="1:5" ht="42.75" x14ac:dyDescent="0.45">
      <c r="A121" s="169" t="s">
        <v>391</v>
      </c>
      <c r="B121" s="167" t="s">
        <v>387</v>
      </c>
      <c r="C121" s="168" t="s">
        <v>484</v>
      </c>
      <c r="D121" s="167" t="s">
        <v>485</v>
      </c>
      <c r="E121" s="167" t="s">
        <v>390</v>
      </c>
    </row>
    <row r="122" spans="1:5" ht="28.5" x14ac:dyDescent="0.45">
      <c r="A122" s="169" t="s">
        <v>391</v>
      </c>
      <c r="B122" s="167" t="s">
        <v>387</v>
      </c>
      <c r="C122" s="168" t="s">
        <v>486</v>
      </c>
      <c r="D122" s="167" t="s">
        <v>487</v>
      </c>
      <c r="E122" s="167" t="s">
        <v>390</v>
      </c>
    </row>
  </sheetData>
  <sortState ref="A6:E123">
    <sortCondition ref="C6"/>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election activeCell="C2" sqref="C2"/>
    </sheetView>
  </sheetViews>
  <sheetFormatPr defaultRowHeight="14.25" x14ac:dyDescent="0.45"/>
  <cols>
    <col min="1" max="1" width="8.73046875" style="171" customWidth="1"/>
    <col min="2" max="2" width="35" style="172" customWidth="1"/>
    <col min="3" max="3" width="10.1328125" style="171" customWidth="1"/>
    <col min="4" max="4" width="61" style="172" customWidth="1"/>
    <col min="5" max="5" width="57" style="172" customWidth="1"/>
    <col min="6" max="16384" width="9.06640625" style="165"/>
  </cols>
  <sheetData>
    <row r="1" spans="1:5" s="20" customFormat="1" ht="23.25" x14ac:dyDescent="0.35">
      <c r="B1" s="73" t="s">
        <v>630</v>
      </c>
      <c r="C1" s="13"/>
      <c r="D1" s="13"/>
      <c r="E1" s="13"/>
    </row>
    <row r="2" spans="1:5" s="20" customFormat="1" ht="13.15" x14ac:dyDescent="0.35">
      <c r="B2" s="20" t="s">
        <v>631</v>
      </c>
      <c r="C2" s="13"/>
      <c r="D2" s="13"/>
      <c r="E2" s="13"/>
    </row>
    <row r="3" spans="1:5" s="20" customFormat="1" ht="13.15" x14ac:dyDescent="0.35">
      <c r="C3" s="13"/>
      <c r="D3" s="13"/>
      <c r="E3" s="13"/>
    </row>
    <row r="4" spans="1:5" ht="23.25" x14ac:dyDescent="0.45">
      <c r="A4" s="173" t="s">
        <v>540</v>
      </c>
      <c r="B4" s="174" t="s">
        <v>541</v>
      </c>
      <c r="C4" s="173" t="s">
        <v>542</v>
      </c>
      <c r="D4" s="175" t="s">
        <v>543</v>
      </c>
      <c r="E4" s="175" t="s">
        <v>544</v>
      </c>
    </row>
    <row r="5" spans="1:5" ht="42.75" x14ac:dyDescent="0.45">
      <c r="A5" s="166" t="s">
        <v>545</v>
      </c>
      <c r="B5" s="167" t="s">
        <v>546</v>
      </c>
      <c r="C5" s="168" t="s">
        <v>259</v>
      </c>
      <c r="D5" s="167" t="s">
        <v>547</v>
      </c>
      <c r="E5" s="167" t="s">
        <v>548</v>
      </c>
    </row>
    <row r="6" spans="1:5" ht="28.5" x14ac:dyDescent="0.45">
      <c r="A6" s="166" t="s">
        <v>545</v>
      </c>
      <c r="B6" s="167" t="s">
        <v>546</v>
      </c>
      <c r="C6" s="168" t="s">
        <v>262</v>
      </c>
      <c r="D6" s="177" t="s">
        <v>644</v>
      </c>
      <c r="E6" s="167" t="s">
        <v>548</v>
      </c>
    </row>
    <row r="7" spans="1:5" ht="57" x14ac:dyDescent="0.45">
      <c r="A7" s="169" t="s">
        <v>549</v>
      </c>
      <c r="B7" s="167" t="s">
        <v>546</v>
      </c>
      <c r="C7" s="168" t="s">
        <v>392</v>
      </c>
      <c r="D7" s="177" t="s">
        <v>645</v>
      </c>
      <c r="E7" s="167" t="s">
        <v>548</v>
      </c>
    </row>
    <row r="8" spans="1:5" ht="71.25" x14ac:dyDescent="0.45">
      <c r="A8" s="169" t="s">
        <v>549</v>
      </c>
      <c r="B8" s="167" t="s">
        <v>546</v>
      </c>
      <c r="C8" s="168" t="s">
        <v>394</v>
      </c>
      <c r="D8" s="177" t="s">
        <v>646</v>
      </c>
      <c r="E8" s="167" t="s">
        <v>548</v>
      </c>
    </row>
    <row r="9" spans="1:5" ht="42.75" x14ac:dyDescent="0.45">
      <c r="A9" s="169" t="s">
        <v>549</v>
      </c>
      <c r="B9" s="167" t="s">
        <v>546</v>
      </c>
      <c r="C9" s="168" t="s">
        <v>396</v>
      </c>
      <c r="D9" s="167" t="s">
        <v>550</v>
      </c>
      <c r="E9" s="167" t="s">
        <v>548</v>
      </c>
    </row>
    <row r="10" spans="1:5" ht="28.5" x14ac:dyDescent="0.45">
      <c r="A10" s="170" t="s">
        <v>551</v>
      </c>
      <c r="B10" s="167" t="s">
        <v>546</v>
      </c>
      <c r="C10" s="168" t="s">
        <v>489</v>
      </c>
      <c r="D10" s="177" t="s">
        <v>647</v>
      </c>
      <c r="E10" s="167" t="s">
        <v>548</v>
      </c>
    </row>
    <row r="11" spans="1:5" ht="42.75" x14ac:dyDescent="0.45">
      <c r="A11" s="166" t="s">
        <v>545</v>
      </c>
      <c r="B11" s="167" t="s">
        <v>552</v>
      </c>
      <c r="C11" s="168" t="s">
        <v>265</v>
      </c>
      <c r="D11" s="167" t="s">
        <v>553</v>
      </c>
      <c r="E11" s="167" t="s">
        <v>554</v>
      </c>
    </row>
    <row r="12" spans="1:5" ht="42.75" x14ac:dyDescent="0.45">
      <c r="A12" s="166" t="s">
        <v>545</v>
      </c>
      <c r="B12" s="167" t="s">
        <v>552</v>
      </c>
      <c r="C12" s="168" t="s">
        <v>268</v>
      </c>
      <c r="D12" s="177" t="s">
        <v>648</v>
      </c>
      <c r="E12" s="167" t="s">
        <v>554</v>
      </c>
    </row>
    <row r="13" spans="1:5" ht="42.75" x14ac:dyDescent="0.45">
      <c r="A13" s="169" t="s">
        <v>549</v>
      </c>
      <c r="B13" s="167" t="s">
        <v>552</v>
      </c>
      <c r="C13" s="168" t="s">
        <v>398</v>
      </c>
      <c r="D13" s="167" t="s">
        <v>638</v>
      </c>
      <c r="E13" s="167" t="s">
        <v>554</v>
      </c>
    </row>
    <row r="14" spans="1:5" ht="42.75" x14ac:dyDescent="0.45">
      <c r="A14" s="170" t="s">
        <v>551</v>
      </c>
      <c r="B14" s="167" t="s">
        <v>552</v>
      </c>
      <c r="C14" s="168" t="s">
        <v>491</v>
      </c>
      <c r="D14" s="167" t="s">
        <v>639</v>
      </c>
      <c r="E14" s="167" t="s">
        <v>554</v>
      </c>
    </row>
    <row r="15" spans="1:5" ht="57" x14ac:dyDescent="0.45">
      <c r="A15" s="170" t="s">
        <v>551</v>
      </c>
      <c r="B15" s="167" t="s">
        <v>552</v>
      </c>
      <c r="C15" s="168" t="s">
        <v>493</v>
      </c>
      <c r="D15" s="177" t="s">
        <v>649</v>
      </c>
      <c r="E15" s="167" t="s">
        <v>554</v>
      </c>
    </row>
    <row r="16" spans="1:5" ht="42.75" x14ac:dyDescent="0.45">
      <c r="A16" s="166" t="s">
        <v>545</v>
      </c>
      <c r="B16" s="167" t="s">
        <v>555</v>
      </c>
      <c r="C16" s="168" t="s">
        <v>271</v>
      </c>
      <c r="D16" s="167" t="s">
        <v>640</v>
      </c>
      <c r="E16" s="167" t="s">
        <v>556</v>
      </c>
    </row>
    <row r="17" spans="1:5" ht="71.25" x14ac:dyDescent="0.45">
      <c r="A17" s="169" t="s">
        <v>549</v>
      </c>
      <c r="B17" s="167" t="s">
        <v>555</v>
      </c>
      <c r="C17" s="168" t="s">
        <v>400</v>
      </c>
      <c r="D17" s="177" t="s">
        <v>557</v>
      </c>
      <c r="E17" s="167" t="s">
        <v>556</v>
      </c>
    </row>
    <row r="18" spans="1:5" ht="42.75" x14ac:dyDescent="0.45">
      <c r="A18" s="169" t="s">
        <v>549</v>
      </c>
      <c r="B18" s="167" t="s">
        <v>555</v>
      </c>
      <c r="C18" s="168" t="s">
        <v>402</v>
      </c>
      <c r="D18" s="177" t="s">
        <v>650</v>
      </c>
      <c r="E18" s="167" t="s">
        <v>556</v>
      </c>
    </row>
    <row r="19" spans="1:5" ht="28.5" x14ac:dyDescent="0.45">
      <c r="A19" s="170" t="s">
        <v>551</v>
      </c>
      <c r="B19" s="167" t="s">
        <v>555</v>
      </c>
      <c r="C19" s="168" t="s">
        <v>495</v>
      </c>
      <c r="D19" s="167" t="s">
        <v>641</v>
      </c>
      <c r="E19" s="167" t="s">
        <v>556</v>
      </c>
    </row>
    <row r="20" spans="1:5" ht="85.5" x14ac:dyDescent="0.45">
      <c r="A20" s="166" t="s">
        <v>545</v>
      </c>
      <c r="B20" s="167" t="s">
        <v>558</v>
      </c>
      <c r="C20" s="168" t="s">
        <v>275</v>
      </c>
      <c r="D20" s="177" t="s">
        <v>651</v>
      </c>
      <c r="E20" s="167" t="s">
        <v>559</v>
      </c>
    </row>
    <row r="21" spans="1:5" x14ac:dyDescent="0.45">
      <c r="A21" s="166" t="s">
        <v>545</v>
      </c>
      <c r="B21" s="167" t="s">
        <v>558</v>
      </c>
      <c r="C21" s="168" t="s">
        <v>278</v>
      </c>
      <c r="D21" s="177" t="s">
        <v>652</v>
      </c>
      <c r="E21" s="167" t="s">
        <v>559</v>
      </c>
    </row>
    <row r="22" spans="1:5" ht="28.5" x14ac:dyDescent="0.45">
      <c r="A22" s="169" t="s">
        <v>549</v>
      </c>
      <c r="B22" s="167" t="s">
        <v>558</v>
      </c>
      <c r="C22" s="168" t="s">
        <v>404</v>
      </c>
      <c r="D22" s="167" t="s">
        <v>560</v>
      </c>
      <c r="E22" s="167" t="s">
        <v>559</v>
      </c>
    </row>
    <row r="23" spans="1:5" x14ac:dyDescent="0.45">
      <c r="A23" s="170" t="s">
        <v>551</v>
      </c>
      <c r="B23" s="167" t="s">
        <v>558</v>
      </c>
      <c r="C23" s="168" t="s">
        <v>497</v>
      </c>
      <c r="D23" s="177" t="s">
        <v>653</v>
      </c>
      <c r="E23" s="167" t="s">
        <v>559</v>
      </c>
    </row>
    <row r="24" spans="1:5" ht="42.75" x14ac:dyDescent="0.45">
      <c r="A24" s="166" t="s">
        <v>545</v>
      </c>
      <c r="B24" s="167" t="s">
        <v>280</v>
      </c>
      <c r="C24" s="168" t="s">
        <v>281</v>
      </c>
      <c r="D24" s="177" t="s">
        <v>654</v>
      </c>
      <c r="E24" s="167" t="s">
        <v>561</v>
      </c>
    </row>
    <row r="25" spans="1:5" ht="85.5" x14ac:dyDescent="0.45">
      <c r="A25" s="166" t="s">
        <v>545</v>
      </c>
      <c r="B25" s="167" t="s">
        <v>280</v>
      </c>
      <c r="C25" s="168" t="s">
        <v>284</v>
      </c>
      <c r="D25" s="177" t="s">
        <v>655</v>
      </c>
      <c r="E25" s="167" t="s">
        <v>561</v>
      </c>
    </row>
    <row r="26" spans="1:5" ht="85.5" x14ac:dyDescent="0.45">
      <c r="A26" s="169" t="s">
        <v>549</v>
      </c>
      <c r="B26" s="167" t="s">
        <v>280</v>
      </c>
      <c r="C26" s="168" t="s">
        <v>406</v>
      </c>
      <c r="D26" s="177" t="s">
        <v>656</v>
      </c>
      <c r="E26" s="167" t="s">
        <v>561</v>
      </c>
    </row>
    <row r="27" spans="1:5" ht="99.75" x14ac:dyDescent="0.45">
      <c r="A27" s="166" t="s">
        <v>545</v>
      </c>
      <c r="B27" s="167" t="s">
        <v>562</v>
      </c>
      <c r="C27" s="168" t="s">
        <v>287</v>
      </c>
      <c r="D27" s="177" t="s">
        <v>657</v>
      </c>
      <c r="E27" s="167" t="s">
        <v>563</v>
      </c>
    </row>
    <row r="28" spans="1:5" ht="42.75" x14ac:dyDescent="0.45">
      <c r="A28" s="166" t="s">
        <v>545</v>
      </c>
      <c r="B28" s="167" t="s">
        <v>562</v>
      </c>
      <c r="C28" s="168" t="s">
        <v>290</v>
      </c>
      <c r="D28" s="177" t="s">
        <v>642</v>
      </c>
      <c r="E28" s="167" t="s">
        <v>563</v>
      </c>
    </row>
    <row r="29" spans="1:5" ht="57" x14ac:dyDescent="0.45">
      <c r="A29" s="166" t="s">
        <v>545</v>
      </c>
      <c r="B29" s="167" t="s">
        <v>562</v>
      </c>
      <c r="C29" s="168" t="s">
        <v>292</v>
      </c>
      <c r="D29" s="177" t="s">
        <v>643</v>
      </c>
      <c r="E29" s="167" t="s">
        <v>563</v>
      </c>
    </row>
    <row r="30" spans="1:5" ht="42.75" x14ac:dyDescent="0.45">
      <c r="A30" s="169" t="s">
        <v>549</v>
      </c>
      <c r="B30" s="167" t="s">
        <v>562</v>
      </c>
      <c r="C30" s="168" t="s">
        <v>408</v>
      </c>
      <c r="D30" s="177" t="s">
        <v>658</v>
      </c>
      <c r="E30" s="167" t="s">
        <v>563</v>
      </c>
    </row>
    <row r="31" spans="1:5" ht="42.75" x14ac:dyDescent="0.45">
      <c r="A31" s="170" t="s">
        <v>551</v>
      </c>
      <c r="B31" s="167" t="s">
        <v>562</v>
      </c>
      <c r="C31" s="168" t="s">
        <v>499</v>
      </c>
      <c r="D31" s="177" t="s">
        <v>659</v>
      </c>
      <c r="E31" s="167" t="s">
        <v>563</v>
      </c>
    </row>
    <row r="32" spans="1:5" ht="42.75" x14ac:dyDescent="0.45">
      <c r="A32" s="166" t="s">
        <v>545</v>
      </c>
      <c r="B32" s="167" t="s">
        <v>564</v>
      </c>
      <c r="C32" s="168" t="s">
        <v>295</v>
      </c>
      <c r="D32" s="167" t="s">
        <v>565</v>
      </c>
      <c r="E32" s="167" t="s">
        <v>566</v>
      </c>
    </row>
    <row r="33" spans="1:5" ht="57" x14ac:dyDescent="0.45">
      <c r="A33" s="166" t="s">
        <v>545</v>
      </c>
      <c r="B33" s="167" t="s">
        <v>564</v>
      </c>
      <c r="C33" s="168" t="s">
        <v>298</v>
      </c>
      <c r="D33" s="177" t="s">
        <v>660</v>
      </c>
      <c r="E33" s="167" t="s">
        <v>566</v>
      </c>
    </row>
    <row r="34" spans="1:5" ht="42.75" x14ac:dyDescent="0.45">
      <c r="A34" s="169" t="s">
        <v>549</v>
      </c>
      <c r="B34" s="167" t="s">
        <v>564</v>
      </c>
      <c r="C34" s="168" t="s">
        <v>410</v>
      </c>
      <c r="D34" s="167" t="s">
        <v>567</v>
      </c>
      <c r="E34" s="167" t="s">
        <v>568</v>
      </c>
    </row>
    <row r="35" spans="1:5" ht="42.75" x14ac:dyDescent="0.45">
      <c r="A35" s="170" t="s">
        <v>551</v>
      </c>
      <c r="B35" s="167" t="s">
        <v>564</v>
      </c>
      <c r="C35" s="168" t="s">
        <v>501</v>
      </c>
      <c r="D35" s="167" t="s">
        <v>569</v>
      </c>
      <c r="E35" s="167" t="s">
        <v>566</v>
      </c>
    </row>
    <row r="36" spans="1:5" ht="57" x14ac:dyDescent="0.45">
      <c r="A36" s="166" t="s">
        <v>545</v>
      </c>
      <c r="B36" s="167" t="s">
        <v>300</v>
      </c>
      <c r="C36" s="168" t="s">
        <v>301</v>
      </c>
      <c r="D36" s="167" t="s">
        <v>570</v>
      </c>
      <c r="E36" s="167" t="s">
        <v>571</v>
      </c>
    </row>
    <row r="37" spans="1:5" ht="42.75" x14ac:dyDescent="0.45">
      <c r="A37" s="169" t="s">
        <v>549</v>
      </c>
      <c r="B37" s="167" t="s">
        <v>300</v>
      </c>
      <c r="C37" s="168" t="s">
        <v>412</v>
      </c>
      <c r="D37" s="167" t="s">
        <v>572</v>
      </c>
      <c r="E37" s="167" t="s">
        <v>571</v>
      </c>
    </row>
    <row r="38" spans="1:5" ht="42.75" x14ac:dyDescent="0.45">
      <c r="A38" s="169" t="s">
        <v>549</v>
      </c>
      <c r="B38" s="167" t="s">
        <v>300</v>
      </c>
      <c r="C38" s="168" t="s">
        <v>415</v>
      </c>
      <c r="D38" s="177" t="s">
        <v>573</v>
      </c>
      <c r="E38" s="167" t="s">
        <v>571</v>
      </c>
    </row>
    <row r="39" spans="1:5" ht="42.75" x14ac:dyDescent="0.45">
      <c r="A39" s="170" t="s">
        <v>551</v>
      </c>
      <c r="B39" s="167" t="s">
        <v>300</v>
      </c>
      <c r="C39" s="168" t="s">
        <v>503</v>
      </c>
      <c r="D39" s="177" t="s">
        <v>661</v>
      </c>
      <c r="E39" s="167" t="s">
        <v>571</v>
      </c>
    </row>
    <row r="40" spans="1:5" ht="42.75" x14ac:dyDescent="0.45">
      <c r="A40" s="170" t="s">
        <v>551</v>
      </c>
      <c r="B40" s="167" t="s">
        <v>300</v>
      </c>
      <c r="C40" s="168" t="s">
        <v>505</v>
      </c>
      <c r="D40" s="167" t="s">
        <v>574</v>
      </c>
      <c r="E40" s="167" t="s">
        <v>571</v>
      </c>
    </row>
    <row r="41" spans="1:5" ht="57" x14ac:dyDescent="0.45">
      <c r="A41" s="166" t="s">
        <v>545</v>
      </c>
      <c r="B41" s="167" t="s">
        <v>304</v>
      </c>
      <c r="C41" s="168" t="s">
        <v>305</v>
      </c>
      <c r="D41" s="177" t="s">
        <v>662</v>
      </c>
      <c r="E41" s="167" t="s">
        <v>575</v>
      </c>
    </row>
    <row r="42" spans="1:5" ht="42.75" x14ac:dyDescent="0.45">
      <c r="A42" s="169" t="s">
        <v>549</v>
      </c>
      <c r="B42" s="167" t="s">
        <v>576</v>
      </c>
      <c r="C42" s="168" t="s">
        <v>417</v>
      </c>
      <c r="D42" s="177" t="s">
        <v>663</v>
      </c>
      <c r="E42" s="167" t="s">
        <v>575</v>
      </c>
    </row>
    <row r="43" spans="1:5" ht="42.75" x14ac:dyDescent="0.45">
      <c r="A43" s="170" t="s">
        <v>551</v>
      </c>
      <c r="B43" s="167" t="s">
        <v>576</v>
      </c>
      <c r="C43" s="168" t="s">
        <v>507</v>
      </c>
      <c r="D43" s="177" t="s">
        <v>664</v>
      </c>
      <c r="E43" s="167" t="s">
        <v>575</v>
      </c>
    </row>
    <row r="44" spans="1:5" ht="85.5" x14ac:dyDescent="0.45">
      <c r="A44" s="166" t="s">
        <v>545</v>
      </c>
      <c r="B44" s="167" t="s">
        <v>577</v>
      </c>
      <c r="C44" s="168" t="s">
        <v>309</v>
      </c>
      <c r="D44" s="177" t="s">
        <v>665</v>
      </c>
      <c r="E44" s="167" t="s">
        <v>578</v>
      </c>
    </row>
    <row r="45" spans="1:5" ht="42.75" x14ac:dyDescent="0.45">
      <c r="A45" s="169" t="s">
        <v>549</v>
      </c>
      <c r="B45" s="167" t="s">
        <v>577</v>
      </c>
      <c r="C45" s="168" t="s">
        <v>419</v>
      </c>
      <c r="D45" s="177" t="s">
        <v>667</v>
      </c>
      <c r="E45" s="167" t="s">
        <v>578</v>
      </c>
    </row>
    <row r="46" spans="1:5" ht="28.5" x14ac:dyDescent="0.45">
      <c r="A46" s="170" t="s">
        <v>551</v>
      </c>
      <c r="B46" s="167" t="s">
        <v>577</v>
      </c>
      <c r="C46" s="168" t="s">
        <v>509</v>
      </c>
      <c r="D46" s="167" t="s">
        <v>579</v>
      </c>
      <c r="E46" s="167" t="s">
        <v>578</v>
      </c>
    </row>
    <row r="47" spans="1:5" ht="57" x14ac:dyDescent="0.45">
      <c r="A47" s="166" t="s">
        <v>545</v>
      </c>
      <c r="B47" s="167" t="s">
        <v>580</v>
      </c>
      <c r="C47" s="168" t="s">
        <v>313</v>
      </c>
      <c r="D47" s="177" t="s">
        <v>668</v>
      </c>
      <c r="E47" s="167" t="s">
        <v>581</v>
      </c>
    </row>
    <row r="48" spans="1:5" ht="42.75" x14ac:dyDescent="0.45">
      <c r="A48" s="166" t="s">
        <v>545</v>
      </c>
      <c r="B48" s="167" t="s">
        <v>580</v>
      </c>
      <c r="C48" s="168" t="s">
        <v>316</v>
      </c>
      <c r="D48" s="177" t="s">
        <v>669</v>
      </c>
      <c r="E48" s="167" t="s">
        <v>581</v>
      </c>
    </row>
    <row r="49" spans="1:5" ht="71.25" x14ac:dyDescent="0.45">
      <c r="A49" s="166" t="s">
        <v>545</v>
      </c>
      <c r="B49" s="167" t="s">
        <v>580</v>
      </c>
      <c r="C49" s="168" t="s">
        <v>318</v>
      </c>
      <c r="D49" s="177" t="s">
        <v>670</v>
      </c>
      <c r="E49" s="167" t="s">
        <v>581</v>
      </c>
    </row>
    <row r="50" spans="1:5" ht="42.75" x14ac:dyDescent="0.45">
      <c r="A50" s="166" t="s">
        <v>545</v>
      </c>
      <c r="B50" s="167" t="s">
        <v>580</v>
      </c>
      <c r="C50" s="168" t="s">
        <v>320</v>
      </c>
      <c r="D50" s="167" t="s">
        <v>582</v>
      </c>
      <c r="E50" s="167" t="s">
        <v>581</v>
      </c>
    </row>
    <row r="51" spans="1:5" ht="57" x14ac:dyDescent="0.45">
      <c r="A51" s="169" t="s">
        <v>549</v>
      </c>
      <c r="B51" s="167" t="s">
        <v>580</v>
      </c>
      <c r="C51" s="168" t="s">
        <v>421</v>
      </c>
      <c r="D51" s="167" t="s">
        <v>583</v>
      </c>
      <c r="E51" s="167" t="s">
        <v>581</v>
      </c>
    </row>
    <row r="52" spans="1:5" x14ac:dyDescent="0.45">
      <c r="A52" s="169" t="s">
        <v>549</v>
      </c>
      <c r="B52" s="167" t="s">
        <v>580</v>
      </c>
      <c r="C52" s="168" t="s">
        <v>423</v>
      </c>
      <c r="D52" s="177" t="s">
        <v>671</v>
      </c>
      <c r="E52" s="167" t="s">
        <v>581</v>
      </c>
    </row>
    <row r="53" spans="1:5" ht="57" x14ac:dyDescent="0.45">
      <c r="A53" s="170" t="s">
        <v>551</v>
      </c>
      <c r="B53" s="167" t="s">
        <v>580</v>
      </c>
      <c r="C53" s="168" t="s">
        <v>511</v>
      </c>
      <c r="D53" s="167" t="s">
        <v>584</v>
      </c>
      <c r="E53" s="167" t="s">
        <v>581</v>
      </c>
    </row>
    <row r="54" spans="1:5" ht="42.75" x14ac:dyDescent="0.45">
      <c r="A54" s="170" t="s">
        <v>551</v>
      </c>
      <c r="B54" s="167" t="s">
        <v>580</v>
      </c>
      <c r="C54" s="168" t="s">
        <v>513</v>
      </c>
      <c r="D54" s="177" t="s">
        <v>672</v>
      </c>
      <c r="E54" s="167" t="s">
        <v>581</v>
      </c>
    </row>
    <row r="55" spans="1:5" ht="42.75" x14ac:dyDescent="0.45">
      <c r="A55" s="166" t="s">
        <v>545</v>
      </c>
      <c r="B55" s="167" t="s">
        <v>585</v>
      </c>
      <c r="C55" s="168" t="s">
        <v>323</v>
      </c>
      <c r="D55" s="177" t="s">
        <v>673</v>
      </c>
      <c r="E55" s="167" t="s">
        <v>586</v>
      </c>
    </row>
    <row r="56" spans="1:5" ht="57" x14ac:dyDescent="0.45">
      <c r="A56" s="166" t="s">
        <v>545</v>
      </c>
      <c r="B56" s="167" t="s">
        <v>585</v>
      </c>
      <c r="C56" s="168" t="s">
        <v>326</v>
      </c>
      <c r="D56" s="177" t="s">
        <v>674</v>
      </c>
      <c r="E56" s="167" t="s">
        <v>586</v>
      </c>
    </row>
    <row r="57" spans="1:5" ht="42.75" x14ac:dyDescent="0.45">
      <c r="A57" s="169" t="s">
        <v>549</v>
      </c>
      <c r="B57" s="167" t="s">
        <v>585</v>
      </c>
      <c r="C57" s="168" t="s">
        <v>425</v>
      </c>
      <c r="D57" s="177" t="s">
        <v>675</v>
      </c>
      <c r="E57" s="167" t="s">
        <v>586</v>
      </c>
    </row>
    <row r="58" spans="1:5" ht="42.75" x14ac:dyDescent="0.45">
      <c r="A58" s="169" t="s">
        <v>549</v>
      </c>
      <c r="B58" s="167" t="s">
        <v>585</v>
      </c>
      <c r="C58" s="168" t="s">
        <v>427</v>
      </c>
      <c r="D58" s="177" t="s">
        <v>676</v>
      </c>
      <c r="E58" s="167" t="s">
        <v>586</v>
      </c>
    </row>
    <row r="59" spans="1:5" ht="28.5" x14ac:dyDescent="0.45">
      <c r="A59" s="169" t="s">
        <v>549</v>
      </c>
      <c r="B59" s="167" t="s">
        <v>585</v>
      </c>
      <c r="C59" s="168" t="s">
        <v>429</v>
      </c>
      <c r="D59" s="177" t="s">
        <v>677</v>
      </c>
      <c r="E59" s="167" t="s">
        <v>586</v>
      </c>
    </row>
    <row r="60" spans="1:5" ht="42.75" x14ac:dyDescent="0.45">
      <c r="A60" s="166" t="s">
        <v>545</v>
      </c>
      <c r="B60" s="167" t="s">
        <v>587</v>
      </c>
      <c r="C60" s="168" t="s">
        <v>329</v>
      </c>
      <c r="D60" s="177" t="s">
        <v>678</v>
      </c>
      <c r="E60" s="167" t="s">
        <v>588</v>
      </c>
    </row>
    <row r="61" spans="1:5" ht="42.75" x14ac:dyDescent="0.45">
      <c r="A61" s="166" t="s">
        <v>545</v>
      </c>
      <c r="B61" s="167" t="s">
        <v>587</v>
      </c>
      <c r="C61" s="168" t="s">
        <v>332</v>
      </c>
      <c r="D61" s="177" t="s">
        <v>679</v>
      </c>
      <c r="E61" s="167" t="s">
        <v>588</v>
      </c>
    </row>
    <row r="62" spans="1:5" ht="28.5" x14ac:dyDescent="0.45">
      <c r="A62" s="169" t="s">
        <v>549</v>
      </c>
      <c r="B62" s="167" t="s">
        <v>587</v>
      </c>
      <c r="C62" s="168" t="s">
        <v>431</v>
      </c>
      <c r="D62" s="177" t="s">
        <v>680</v>
      </c>
      <c r="E62" s="167" t="s">
        <v>588</v>
      </c>
    </row>
    <row r="63" spans="1:5" ht="28.5" x14ac:dyDescent="0.45">
      <c r="A63" s="169" t="s">
        <v>549</v>
      </c>
      <c r="B63" s="167" t="s">
        <v>587</v>
      </c>
      <c r="C63" s="168" t="s">
        <v>433</v>
      </c>
      <c r="D63" s="177" t="s">
        <v>681</v>
      </c>
      <c r="E63" s="167" t="s">
        <v>588</v>
      </c>
    </row>
    <row r="64" spans="1:5" ht="42.75" x14ac:dyDescent="0.45">
      <c r="A64" s="169" t="s">
        <v>549</v>
      </c>
      <c r="B64" s="167" t="s">
        <v>587</v>
      </c>
      <c r="C64" s="168" t="s">
        <v>435</v>
      </c>
      <c r="D64" s="177" t="s">
        <v>682</v>
      </c>
      <c r="E64" s="167" t="s">
        <v>588</v>
      </c>
    </row>
    <row r="65" spans="1:5" ht="42.75" x14ac:dyDescent="0.45">
      <c r="A65" s="170" t="s">
        <v>551</v>
      </c>
      <c r="B65" s="167" t="s">
        <v>587</v>
      </c>
      <c r="C65" s="168" t="s">
        <v>515</v>
      </c>
      <c r="D65" s="177" t="s">
        <v>683</v>
      </c>
      <c r="E65" s="167" t="s">
        <v>589</v>
      </c>
    </row>
    <row r="66" spans="1:5" ht="28.5" x14ac:dyDescent="0.45">
      <c r="A66" s="166" t="s">
        <v>545</v>
      </c>
      <c r="B66" s="167" t="s">
        <v>590</v>
      </c>
      <c r="C66" s="168" t="s">
        <v>335</v>
      </c>
      <c r="D66" s="177" t="s">
        <v>684</v>
      </c>
      <c r="E66" s="167" t="s">
        <v>591</v>
      </c>
    </row>
    <row r="67" spans="1:5" ht="28.5" x14ac:dyDescent="0.45">
      <c r="A67" s="166" t="s">
        <v>545</v>
      </c>
      <c r="B67" s="167" t="s">
        <v>590</v>
      </c>
      <c r="C67" s="168" t="s">
        <v>338</v>
      </c>
      <c r="D67" s="177" t="s">
        <v>685</v>
      </c>
      <c r="E67" s="167" t="s">
        <v>591</v>
      </c>
    </row>
    <row r="68" spans="1:5" ht="28.5" x14ac:dyDescent="0.45">
      <c r="A68" s="166" t="s">
        <v>545</v>
      </c>
      <c r="B68" s="167" t="s">
        <v>590</v>
      </c>
      <c r="C68" s="168" t="s">
        <v>340</v>
      </c>
      <c r="D68" s="167" t="s">
        <v>592</v>
      </c>
      <c r="E68" s="167" t="s">
        <v>591</v>
      </c>
    </row>
    <row r="69" spans="1:5" ht="28.5" x14ac:dyDescent="0.45">
      <c r="A69" s="166" t="s">
        <v>545</v>
      </c>
      <c r="B69" s="167" t="s">
        <v>590</v>
      </c>
      <c r="C69" s="168" t="s">
        <v>342</v>
      </c>
      <c r="D69" s="167" t="s">
        <v>593</v>
      </c>
      <c r="E69" s="167" t="s">
        <v>591</v>
      </c>
    </row>
    <row r="70" spans="1:5" ht="28.5" x14ac:dyDescent="0.45">
      <c r="A70" s="166" t="s">
        <v>545</v>
      </c>
      <c r="B70" s="167" t="s">
        <v>590</v>
      </c>
      <c r="C70" s="168" t="s">
        <v>344</v>
      </c>
      <c r="D70" s="177" t="s">
        <v>686</v>
      </c>
      <c r="E70" s="167" t="s">
        <v>591</v>
      </c>
    </row>
    <row r="71" spans="1:5" ht="28.5" x14ac:dyDescent="0.45">
      <c r="A71" s="169" t="s">
        <v>549</v>
      </c>
      <c r="B71" s="167" t="s">
        <v>590</v>
      </c>
      <c r="C71" s="168" t="s">
        <v>437</v>
      </c>
      <c r="D71" s="177" t="s">
        <v>687</v>
      </c>
      <c r="E71" s="167" t="s">
        <v>591</v>
      </c>
    </row>
    <row r="72" spans="1:5" ht="42.75" x14ac:dyDescent="0.45">
      <c r="A72" s="170" t="s">
        <v>551</v>
      </c>
      <c r="B72" s="167" t="s">
        <v>590</v>
      </c>
      <c r="C72" s="168" t="s">
        <v>517</v>
      </c>
      <c r="D72" s="167" t="s">
        <v>594</v>
      </c>
      <c r="E72" s="167" t="s">
        <v>591</v>
      </c>
    </row>
    <row r="73" spans="1:5" ht="57" x14ac:dyDescent="0.45">
      <c r="A73" s="170" t="s">
        <v>551</v>
      </c>
      <c r="B73" s="167" t="s">
        <v>590</v>
      </c>
      <c r="C73" s="168" t="s">
        <v>519</v>
      </c>
      <c r="D73" s="177" t="s">
        <v>688</v>
      </c>
      <c r="E73" s="167" t="s">
        <v>591</v>
      </c>
    </row>
    <row r="74" spans="1:5" ht="28.5" x14ac:dyDescent="0.45">
      <c r="A74" s="170" t="s">
        <v>551</v>
      </c>
      <c r="B74" s="167" t="s">
        <v>590</v>
      </c>
      <c r="C74" s="168" t="s">
        <v>521</v>
      </c>
      <c r="D74" s="177" t="s">
        <v>689</v>
      </c>
      <c r="E74" s="167" t="s">
        <v>591</v>
      </c>
    </row>
    <row r="75" spans="1:5" ht="28.5" x14ac:dyDescent="0.45">
      <c r="A75" s="166" t="s">
        <v>545</v>
      </c>
      <c r="B75" s="167" t="s">
        <v>346</v>
      </c>
      <c r="C75" s="168" t="s">
        <v>347</v>
      </c>
      <c r="D75" s="167" t="s">
        <v>595</v>
      </c>
      <c r="E75" s="167" t="s">
        <v>596</v>
      </c>
    </row>
    <row r="76" spans="1:5" ht="28.5" x14ac:dyDescent="0.45">
      <c r="A76" s="169" t="s">
        <v>549</v>
      </c>
      <c r="B76" s="167" t="s">
        <v>346</v>
      </c>
      <c r="C76" s="168" t="s">
        <v>439</v>
      </c>
      <c r="D76" s="167" t="s">
        <v>597</v>
      </c>
      <c r="E76" s="167" t="s">
        <v>596</v>
      </c>
    </row>
    <row r="77" spans="1:5" ht="71.25" x14ac:dyDescent="0.45">
      <c r="A77" s="169" t="s">
        <v>549</v>
      </c>
      <c r="B77" s="167" t="s">
        <v>346</v>
      </c>
      <c r="C77" s="168" t="s">
        <v>441</v>
      </c>
      <c r="D77" s="167" t="s">
        <v>598</v>
      </c>
      <c r="E77" s="167" t="s">
        <v>596</v>
      </c>
    </row>
    <row r="78" spans="1:5" ht="28.5" x14ac:dyDescent="0.45">
      <c r="A78" s="169" t="s">
        <v>549</v>
      </c>
      <c r="B78" s="167" t="s">
        <v>346</v>
      </c>
      <c r="C78" s="168" t="s">
        <v>443</v>
      </c>
      <c r="D78" s="167" t="s">
        <v>599</v>
      </c>
      <c r="E78" s="167" t="s">
        <v>596</v>
      </c>
    </row>
    <row r="79" spans="1:5" ht="28.5" x14ac:dyDescent="0.45">
      <c r="A79" s="170" t="s">
        <v>551</v>
      </c>
      <c r="B79" s="167" t="s">
        <v>346</v>
      </c>
      <c r="C79" s="168" t="s">
        <v>523</v>
      </c>
      <c r="D79" s="167" t="s">
        <v>600</v>
      </c>
      <c r="E79" s="167" t="s">
        <v>596</v>
      </c>
    </row>
    <row r="80" spans="1:5" x14ac:dyDescent="0.45">
      <c r="A80" s="170" t="s">
        <v>551</v>
      </c>
      <c r="B80" s="167" t="s">
        <v>346</v>
      </c>
      <c r="C80" s="168" t="s">
        <v>525</v>
      </c>
      <c r="D80" s="177" t="s">
        <v>690</v>
      </c>
      <c r="E80" s="167" t="s">
        <v>596</v>
      </c>
    </row>
    <row r="81" spans="1:5" ht="42.75" x14ac:dyDescent="0.45">
      <c r="A81" s="170" t="s">
        <v>551</v>
      </c>
      <c r="B81" s="167" t="s">
        <v>346</v>
      </c>
      <c r="C81" s="168" t="s">
        <v>527</v>
      </c>
      <c r="D81" s="177" t="s">
        <v>691</v>
      </c>
      <c r="E81" s="167" t="s">
        <v>596</v>
      </c>
    </row>
    <row r="82" spans="1:5" ht="28.5" x14ac:dyDescent="0.45">
      <c r="A82" s="166" t="s">
        <v>545</v>
      </c>
      <c r="B82" s="167" t="s">
        <v>601</v>
      </c>
      <c r="C82" s="168" t="s">
        <v>351</v>
      </c>
      <c r="D82" s="167" t="s">
        <v>602</v>
      </c>
      <c r="E82" s="167" t="s">
        <v>603</v>
      </c>
    </row>
    <row r="83" spans="1:5" ht="28.5" x14ac:dyDescent="0.45">
      <c r="A83" s="166" t="s">
        <v>545</v>
      </c>
      <c r="B83" s="167" t="s">
        <v>601</v>
      </c>
      <c r="C83" s="168" t="s">
        <v>354</v>
      </c>
      <c r="D83" s="167" t="s">
        <v>604</v>
      </c>
      <c r="E83" s="167" t="s">
        <v>603</v>
      </c>
    </row>
    <row r="84" spans="1:5" ht="28.5" x14ac:dyDescent="0.45">
      <c r="A84" s="166" t="s">
        <v>545</v>
      </c>
      <c r="B84" s="167" t="s">
        <v>601</v>
      </c>
      <c r="C84" s="168" t="s">
        <v>356</v>
      </c>
      <c r="D84" s="167" t="s">
        <v>605</v>
      </c>
      <c r="E84" s="167" t="s">
        <v>603</v>
      </c>
    </row>
    <row r="85" spans="1:5" x14ac:dyDescent="0.45">
      <c r="A85" s="166" t="s">
        <v>545</v>
      </c>
      <c r="B85" s="167" t="s">
        <v>601</v>
      </c>
      <c r="C85" s="168" t="s">
        <v>358</v>
      </c>
      <c r="D85" s="167" t="s">
        <v>606</v>
      </c>
      <c r="E85" s="167" t="s">
        <v>603</v>
      </c>
    </row>
    <row r="86" spans="1:5" ht="28.5" x14ac:dyDescent="0.45">
      <c r="A86" s="169" t="s">
        <v>549</v>
      </c>
      <c r="B86" s="167" t="s">
        <v>601</v>
      </c>
      <c r="C86" s="168" t="s">
        <v>445</v>
      </c>
      <c r="D86" s="177" t="s">
        <v>692</v>
      </c>
      <c r="E86" s="167" t="s">
        <v>603</v>
      </c>
    </row>
    <row r="87" spans="1:5" ht="28.5" x14ac:dyDescent="0.45">
      <c r="A87" s="169" t="s">
        <v>549</v>
      </c>
      <c r="B87" s="167" t="s">
        <v>601</v>
      </c>
      <c r="C87" s="168" t="s">
        <v>447</v>
      </c>
      <c r="D87" s="167" t="s">
        <v>607</v>
      </c>
      <c r="E87" s="167" t="s">
        <v>603</v>
      </c>
    </row>
    <row r="88" spans="1:5" ht="28.5" x14ac:dyDescent="0.45">
      <c r="A88" s="169" t="s">
        <v>549</v>
      </c>
      <c r="B88" s="167" t="s">
        <v>601</v>
      </c>
      <c r="C88" s="168" t="s">
        <v>449</v>
      </c>
      <c r="D88" s="177" t="s">
        <v>693</v>
      </c>
      <c r="E88" s="167" t="s">
        <v>603</v>
      </c>
    </row>
    <row r="89" spans="1:5" ht="42.75" x14ac:dyDescent="0.45">
      <c r="A89" s="169" t="s">
        <v>549</v>
      </c>
      <c r="B89" s="167" t="s">
        <v>601</v>
      </c>
      <c r="C89" s="168" t="s">
        <v>451</v>
      </c>
      <c r="D89" s="177" t="s">
        <v>694</v>
      </c>
      <c r="E89" s="167" t="s">
        <v>603</v>
      </c>
    </row>
    <row r="90" spans="1:5" ht="28.5" x14ac:dyDescent="0.45">
      <c r="A90" s="170" t="s">
        <v>551</v>
      </c>
      <c r="B90" s="167" t="s">
        <v>601</v>
      </c>
      <c r="C90" s="168" t="s">
        <v>529</v>
      </c>
      <c r="D90" s="167" t="s">
        <v>608</v>
      </c>
      <c r="E90" s="167" t="s">
        <v>603</v>
      </c>
    </row>
    <row r="91" spans="1:5" ht="28.5" x14ac:dyDescent="0.45">
      <c r="A91" s="166" t="s">
        <v>545</v>
      </c>
      <c r="B91" s="167" t="s">
        <v>609</v>
      </c>
      <c r="C91" s="168" t="s">
        <v>361</v>
      </c>
      <c r="D91" s="167" t="s">
        <v>610</v>
      </c>
      <c r="E91" s="167" t="s">
        <v>611</v>
      </c>
    </row>
    <row r="92" spans="1:5" ht="28.5" x14ac:dyDescent="0.45">
      <c r="A92" s="166" t="s">
        <v>545</v>
      </c>
      <c r="B92" s="167" t="s">
        <v>609</v>
      </c>
      <c r="C92" s="168" t="s">
        <v>364</v>
      </c>
      <c r="D92" s="167" t="s">
        <v>612</v>
      </c>
      <c r="E92" s="167" t="s">
        <v>611</v>
      </c>
    </row>
    <row r="93" spans="1:5" ht="28.5" x14ac:dyDescent="0.45">
      <c r="A93" s="166" t="s">
        <v>545</v>
      </c>
      <c r="B93" s="167" t="s">
        <v>609</v>
      </c>
      <c r="C93" s="168" t="s">
        <v>366</v>
      </c>
      <c r="D93" s="177" t="s">
        <v>695</v>
      </c>
      <c r="E93" s="167" t="s">
        <v>611</v>
      </c>
    </row>
    <row r="94" spans="1:5" ht="28.5" x14ac:dyDescent="0.45">
      <c r="A94" s="169" t="s">
        <v>549</v>
      </c>
      <c r="B94" s="167" t="s">
        <v>609</v>
      </c>
      <c r="C94" s="168" t="s">
        <v>453</v>
      </c>
      <c r="D94" s="167" t="s">
        <v>613</v>
      </c>
      <c r="E94" s="167" t="s">
        <v>611</v>
      </c>
    </row>
    <row r="95" spans="1:5" ht="28.5" x14ac:dyDescent="0.45">
      <c r="A95" s="169" t="s">
        <v>549</v>
      </c>
      <c r="B95" s="167" t="s">
        <v>609</v>
      </c>
      <c r="C95" s="168" t="s">
        <v>455</v>
      </c>
      <c r="D95" s="177" t="s">
        <v>696</v>
      </c>
      <c r="E95" s="167" t="s">
        <v>611</v>
      </c>
    </row>
    <row r="96" spans="1:5" ht="28.5" x14ac:dyDescent="0.45">
      <c r="A96" s="169" t="s">
        <v>549</v>
      </c>
      <c r="B96" s="167" t="s">
        <v>609</v>
      </c>
      <c r="C96" s="168" t="s">
        <v>457</v>
      </c>
      <c r="D96" s="177" t="s">
        <v>697</v>
      </c>
      <c r="E96" s="167" t="s">
        <v>611</v>
      </c>
    </row>
    <row r="97" spans="1:5" ht="28.5" x14ac:dyDescent="0.45">
      <c r="A97" s="169" t="s">
        <v>549</v>
      </c>
      <c r="B97" s="167" t="s">
        <v>609</v>
      </c>
      <c r="C97" s="168" t="s">
        <v>459</v>
      </c>
      <c r="D97" s="167" t="s">
        <v>614</v>
      </c>
      <c r="E97" s="167" t="s">
        <v>611</v>
      </c>
    </row>
    <row r="98" spans="1:5" ht="28.5" x14ac:dyDescent="0.45">
      <c r="A98" s="170" t="s">
        <v>551</v>
      </c>
      <c r="B98" s="167" t="s">
        <v>609</v>
      </c>
      <c r="C98" s="168" t="s">
        <v>531</v>
      </c>
      <c r="D98" s="177" t="s">
        <v>698</v>
      </c>
      <c r="E98" s="167" t="s">
        <v>611</v>
      </c>
    </row>
    <row r="99" spans="1:5" ht="42.75" x14ac:dyDescent="0.45">
      <c r="A99" s="170" t="s">
        <v>551</v>
      </c>
      <c r="B99" s="167" t="s">
        <v>609</v>
      </c>
      <c r="C99" s="168" t="s">
        <v>533</v>
      </c>
      <c r="D99" s="177" t="s">
        <v>699</v>
      </c>
      <c r="E99" s="167" t="s">
        <v>611</v>
      </c>
    </row>
    <row r="100" spans="1:5" ht="28.5" x14ac:dyDescent="0.45">
      <c r="A100" s="166" t="s">
        <v>545</v>
      </c>
      <c r="B100" s="167" t="s">
        <v>615</v>
      </c>
      <c r="C100" s="168" t="s">
        <v>369</v>
      </c>
      <c r="D100" s="177" t="s">
        <v>700</v>
      </c>
      <c r="E100" s="167" t="s">
        <v>616</v>
      </c>
    </row>
    <row r="101" spans="1:5" ht="28.5" x14ac:dyDescent="0.45">
      <c r="A101" s="166" t="s">
        <v>545</v>
      </c>
      <c r="B101" s="167" t="s">
        <v>615</v>
      </c>
      <c r="C101" s="168" t="s">
        <v>372</v>
      </c>
      <c r="D101" s="167" t="s">
        <v>617</v>
      </c>
      <c r="E101" s="167" t="s">
        <v>616</v>
      </c>
    </row>
    <row r="102" spans="1:5" ht="57" x14ac:dyDescent="0.45">
      <c r="A102" s="166" t="s">
        <v>545</v>
      </c>
      <c r="B102" s="167" t="s">
        <v>615</v>
      </c>
      <c r="C102" s="168" t="s">
        <v>375</v>
      </c>
      <c r="D102" s="177" t="s">
        <v>701</v>
      </c>
      <c r="E102" s="167" t="s">
        <v>616</v>
      </c>
    </row>
    <row r="103" spans="1:5" ht="28.5" x14ac:dyDescent="0.45">
      <c r="A103" s="166" t="s">
        <v>545</v>
      </c>
      <c r="B103" s="167" t="s">
        <v>615</v>
      </c>
      <c r="C103" s="168" t="s">
        <v>377</v>
      </c>
      <c r="D103" s="167" t="s">
        <v>618</v>
      </c>
      <c r="E103" s="167" t="s">
        <v>616</v>
      </c>
    </row>
    <row r="104" spans="1:5" ht="28.5" x14ac:dyDescent="0.45">
      <c r="A104" s="166" t="s">
        <v>545</v>
      </c>
      <c r="B104" s="167" t="s">
        <v>615</v>
      </c>
      <c r="C104" s="168" t="s">
        <v>379</v>
      </c>
      <c r="D104" s="167" t="s">
        <v>619</v>
      </c>
      <c r="E104" s="167" t="s">
        <v>616</v>
      </c>
    </row>
    <row r="105" spans="1:5" ht="57" x14ac:dyDescent="0.45">
      <c r="A105" s="169" t="s">
        <v>549</v>
      </c>
      <c r="B105" s="167" t="s">
        <v>615</v>
      </c>
      <c r="C105" s="168" t="s">
        <v>461</v>
      </c>
      <c r="D105" s="177" t="s">
        <v>702</v>
      </c>
      <c r="E105" s="167" t="s">
        <v>616</v>
      </c>
    </row>
    <row r="106" spans="1:5" ht="28.5" x14ac:dyDescent="0.45">
      <c r="A106" s="169" t="s">
        <v>549</v>
      </c>
      <c r="B106" s="167" t="s">
        <v>615</v>
      </c>
      <c r="C106" s="168" t="s">
        <v>463</v>
      </c>
      <c r="D106" s="177" t="s">
        <v>703</v>
      </c>
      <c r="E106" s="167" t="s">
        <v>616</v>
      </c>
    </row>
    <row r="107" spans="1:5" ht="28.5" x14ac:dyDescent="0.45">
      <c r="A107" s="169" t="s">
        <v>549</v>
      </c>
      <c r="B107" s="167" t="s">
        <v>615</v>
      </c>
      <c r="C107" s="168" t="s">
        <v>465</v>
      </c>
      <c r="D107" s="177" t="s">
        <v>704</v>
      </c>
      <c r="E107" s="167" t="s">
        <v>616</v>
      </c>
    </row>
    <row r="108" spans="1:5" ht="28.5" x14ac:dyDescent="0.45">
      <c r="A108" s="169" t="s">
        <v>549</v>
      </c>
      <c r="B108" s="167" t="s">
        <v>615</v>
      </c>
      <c r="C108" s="168" t="s">
        <v>467</v>
      </c>
      <c r="D108" s="177" t="s">
        <v>705</v>
      </c>
      <c r="E108" s="167" t="s">
        <v>616</v>
      </c>
    </row>
    <row r="109" spans="1:5" ht="42.75" x14ac:dyDescent="0.45">
      <c r="A109" s="166" t="s">
        <v>545</v>
      </c>
      <c r="B109" s="167" t="s">
        <v>620</v>
      </c>
      <c r="C109" s="168" t="s">
        <v>382</v>
      </c>
      <c r="D109" s="177" t="s">
        <v>706</v>
      </c>
      <c r="E109" s="167" t="s">
        <v>621</v>
      </c>
    </row>
    <row r="110" spans="1:5" ht="28.5" x14ac:dyDescent="0.45">
      <c r="A110" s="166" t="s">
        <v>545</v>
      </c>
      <c r="B110" s="167" t="s">
        <v>620</v>
      </c>
      <c r="C110" s="168" t="s">
        <v>385</v>
      </c>
      <c r="D110" s="167" t="s">
        <v>622</v>
      </c>
      <c r="E110" s="167" t="s">
        <v>621</v>
      </c>
    </row>
    <row r="111" spans="1:5" ht="28.5" x14ac:dyDescent="0.45">
      <c r="A111" s="169" t="s">
        <v>549</v>
      </c>
      <c r="B111" s="167" t="s">
        <v>620</v>
      </c>
      <c r="C111" s="168" t="s">
        <v>469</v>
      </c>
      <c r="D111" s="177" t="s">
        <v>707</v>
      </c>
      <c r="E111" s="167" t="s">
        <v>621</v>
      </c>
    </row>
    <row r="112" spans="1:5" ht="42.75" x14ac:dyDescent="0.45">
      <c r="A112" s="169" t="s">
        <v>549</v>
      </c>
      <c r="B112" s="167" t="s">
        <v>620</v>
      </c>
      <c r="C112" s="168" t="s">
        <v>472</v>
      </c>
      <c r="D112" s="177" t="s">
        <v>708</v>
      </c>
      <c r="E112" s="167" t="s">
        <v>621</v>
      </c>
    </row>
    <row r="113" spans="1:5" ht="42.75" x14ac:dyDescent="0.45">
      <c r="A113" s="170" t="s">
        <v>551</v>
      </c>
      <c r="B113" s="167" t="s">
        <v>620</v>
      </c>
      <c r="C113" s="168" t="s">
        <v>535</v>
      </c>
      <c r="D113" s="177" t="s">
        <v>709</v>
      </c>
      <c r="E113" s="167" t="s">
        <v>621</v>
      </c>
    </row>
    <row r="114" spans="1:5" ht="57" x14ac:dyDescent="0.45">
      <c r="A114" s="170" t="s">
        <v>551</v>
      </c>
      <c r="B114" s="167" t="s">
        <v>620</v>
      </c>
      <c r="C114" s="168" t="s">
        <v>538</v>
      </c>
      <c r="D114" s="177" t="s">
        <v>710</v>
      </c>
      <c r="E114" s="167" t="s">
        <v>621</v>
      </c>
    </row>
    <row r="115" spans="1:5" ht="28.5" x14ac:dyDescent="0.45">
      <c r="A115" s="166" t="s">
        <v>545</v>
      </c>
      <c r="B115" s="167" t="s">
        <v>623</v>
      </c>
      <c r="C115" s="168" t="s">
        <v>388</v>
      </c>
      <c r="D115" s="177" t="s">
        <v>711</v>
      </c>
      <c r="E115" s="167" t="s">
        <v>624</v>
      </c>
    </row>
    <row r="116" spans="1:5" ht="42.75" x14ac:dyDescent="0.45">
      <c r="A116" s="169" t="s">
        <v>549</v>
      </c>
      <c r="B116" s="167" t="s">
        <v>623</v>
      </c>
      <c r="C116" s="168" t="s">
        <v>474</v>
      </c>
      <c r="D116" s="177" t="s">
        <v>712</v>
      </c>
      <c r="E116" s="167" t="s">
        <v>624</v>
      </c>
    </row>
    <row r="117" spans="1:5" ht="42.75" x14ac:dyDescent="0.45">
      <c r="A117" s="169" t="s">
        <v>549</v>
      </c>
      <c r="B117" s="167" t="s">
        <v>623</v>
      </c>
      <c r="C117" s="168" t="s">
        <v>476</v>
      </c>
      <c r="D117" s="167" t="s">
        <v>625</v>
      </c>
      <c r="E117" s="167" t="s">
        <v>624</v>
      </c>
    </row>
    <row r="118" spans="1:5" ht="28.5" x14ac:dyDescent="0.45">
      <c r="A118" s="169" t="s">
        <v>549</v>
      </c>
      <c r="B118" s="167" t="s">
        <v>623</v>
      </c>
      <c r="C118" s="168" t="s">
        <v>478</v>
      </c>
      <c r="D118" s="167" t="s">
        <v>626</v>
      </c>
      <c r="E118" s="167" t="s">
        <v>624</v>
      </c>
    </row>
    <row r="119" spans="1:5" ht="28.5" x14ac:dyDescent="0.45">
      <c r="A119" s="169" t="s">
        <v>549</v>
      </c>
      <c r="B119" s="167" t="s">
        <v>623</v>
      </c>
      <c r="C119" s="168" t="s">
        <v>480</v>
      </c>
      <c r="D119" s="167" t="s">
        <v>627</v>
      </c>
      <c r="E119" s="167" t="s">
        <v>624</v>
      </c>
    </row>
    <row r="120" spans="1:5" ht="28.5" x14ac:dyDescent="0.45">
      <c r="A120" s="169" t="s">
        <v>549</v>
      </c>
      <c r="B120" s="167" t="s">
        <v>623</v>
      </c>
      <c r="C120" s="168" t="s">
        <v>482</v>
      </c>
      <c r="D120" s="177" t="s">
        <v>713</v>
      </c>
      <c r="E120" s="167" t="s">
        <v>624</v>
      </c>
    </row>
    <row r="121" spans="1:5" ht="42.75" x14ac:dyDescent="0.45">
      <c r="A121" s="169" t="s">
        <v>549</v>
      </c>
      <c r="B121" s="167" t="s">
        <v>623</v>
      </c>
      <c r="C121" s="168" t="s">
        <v>484</v>
      </c>
      <c r="D121" s="177" t="s">
        <v>714</v>
      </c>
      <c r="E121" s="167" t="s">
        <v>624</v>
      </c>
    </row>
    <row r="122" spans="1:5" ht="28.5" x14ac:dyDescent="0.45">
      <c r="A122" s="169" t="s">
        <v>549</v>
      </c>
      <c r="B122" s="167" t="s">
        <v>623</v>
      </c>
      <c r="C122" s="168" t="s">
        <v>486</v>
      </c>
      <c r="D122" s="177" t="s">
        <v>715</v>
      </c>
      <c r="E122" s="167" t="s">
        <v>624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Copertina</vt:lpstr>
      <vt:lpstr>Istruzioni</vt:lpstr>
      <vt:lpstr>Informazioni e valutazione</vt:lpstr>
      <vt:lpstr>Valori RID</vt:lpstr>
      <vt:lpstr>Minacce</vt:lpstr>
      <vt:lpstr>Valori minacce</vt:lpstr>
      <vt:lpstr>Rischio ENISA </vt:lpstr>
      <vt:lpstr>Rischio PIA</vt:lpstr>
      <vt:lpstr>Controlli e SOA</vt:lpstr>
      <vt:lpstr>Valutazione controlli</vt:lpstr>
      <vt:lpstr>Calcolo del rischio</vt:lpstr>
      <vt:lpstr>Livelli di rischio</vt:lpstr>
      <vt:lpstr>Trattamento-proposta</vt:lpstr>
      <vt:lpstr>Rischio privacy</vt:lpstr>
      <vt:lpstr>Misure ENISA - ENG</vt:lpstr>
      <vt:lpstr>Misure ENISA - ITA</vt:lpstr>
      <vt:lpstr>'Controlli e SOA'!_Toc519176209</vt:lpstr>
      <vt:lpstr>'Trattamento-proposta'!Print_Area</vt:lpstr>
      <vt:lpstr>'Calcolo del rischio'!Print_Titles</vt:lpstr>
      <vt:lpstr>'Controlli e SOA'!Print_Titles</vt:lpstr>
      <vt:lpstr>'Informazioni e valutazione'!Print_Titles</vt:lpstr>
      <vt:lpstr>Minacce!Print_Titles</vt:lpstr>
      <vt:lpstr>'Rischio ENISA '!Print_Titles</vt:lpstr>
      <vt:lpstr>'Rischio PIA'!Print_Titles</vt:lpstr>
      <vt:lpstr>'Rischio privacy'!Print_Titles</vt:lpstr>
      <vt:lpstr>'Trattamento-proposta'!Print_Titles</vt:lpstr>
      <vt:lpstr>'Valori RID'!Print_Titles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2018-01-15T08:54:39Z</cp:lastPrinted>
  <dcterms:created xsi:type="dcterms:W3CDTF">1996-10-14T23:33:28Z</dcterms:created>
  <dcterms:modified xsi:type="dcterms:W3CDTF">2019-06-03T08:56:38Z</dcterms:modified>
</cp:coreProperties>
</file>